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https://agevap2.sharepoint.com/sites/Agedoce/Documentos Compartilhados/12 - Documentos Expedidos/Ato Convocatório/2023/Ato Convocatório 13-2023- Rio Vivo Lotes 06 e 07/16 - Minuta de Ato e TDR/"/>
    </mc:Choice>
  </mc:AlternateContent>
  <xr:revisionPtr revIDLastSave="325" documentId="13_ncr:1_{1B5F6650-6735-4375-9391-F69AD8C41575}" xr6:coauthVersionLast="47" xr6:coauthVersionMax="47" xr10:uidLastSave="{8A8F1B64-240E-4648-87F3-DE0234685073}"/>
  <bookViews>
    <workbookView xWindow="-120" yWindow="-120" windowWidth="29040" windowHeight="15720" tabRatio="976" firstSheet="15" activeTab="21" xr2:uid="{976FEEA4-836F-4FE2-A276-D114FEB3BF8A}"/>
  </bookViews>
  <sheets>
    <sheet name="CAPA" sheetId="40" r:id="rId1"/>
    <sheet name="DEFINIÇÃO" sheetId="47" r:id="rId2"/>
    <sheet name="DASHBOARD" sheetId="254" r:id="rId3"/>
    <sheet name="CUSTOS FIXOS L7" sheetId="287" r:id="rId4"/>
    <sheet name="CUSTOS VARIÁVEIS L7" sheetId="276" r:id="rId5"/>
    <sheet name="CRONOGRAMA L7" sheetId="278" r:id="rId6"/>
    <sheet name="FATOR K" sheetId="216" r:id="rId7"/>
    <sheet name="1.1 COORD" sheetId="212" r:id="rId8"/>
    <sheet name="1.2 MOB SOCIAL" sheetId="262" r:id="rId9"/>
    <sheet name="1.3 TÉC AMB" sheetId="263" r:id="rId10"/>
    <sheet name="1.4 AUX ADM" sheetId="264" r:id="rId11"/>
    <sheet name="1.5 ENC OPER" sheetId="265" r:id="rId12"/>
    <sheet name="1.6 MOT" sheetId="266" r:id="rId13"/>
    <sheet name="1.7 CARP" sheetId="267" r:id="rId14"/>
    <sheet name="1.8 PEDR" sheetId="268" r:id="rId15"/>
    <sheet name="1.9 SERV" sheetId="269" r:id="rId16"/>
    <sheet name="2 DESP DIVERSAS" sheetId="270" r:id="rId17"/>
    <sheet name="3 SERVIÇOS TÉCNICOS" sheetId="271" r:id="rId18"/>
    <sheet name="4 DESP DIVERSAS" sheetId="272" r:id="rId19"/>
    <sheet name="Orç_20-30" sheetId="28" state="hidden" r:id="rId20"/>
    <sheet name="Crono_20-30" sheetId="34" state="hidden" r:id="rId21"/>
    <sheet name="REFERÊNCIAS" sheetId="230" r:id="rId22"/>
  </sheets>
  <definedNames>
    <definedName name="_xlnm.Print_Area" localSheetId="20">'Crono_20-30'!$A$2:$H$30</definedName>
    <definedName name="_xlnm.Print_Area" localSheetId="1">DEFINIÇÃO!$A$1:$J$37</definedName>
    <definedName name="_xlnm.Print_Area" localSheetId="19">'Orç_20-30'!$A$1:$G$82</definedName>
    <definedName name="_xlnm.Print_Titles" localSheetId="7">'1.1 COORD'!$1:$1</definedName>
    <definedName name="_xlnm.Print_Titles" localSheetId="8">'1.2 MOB SOCIAL'!$1:$1</definedName>
    <definedName name="_xlnm.Print_Titles" localSheetId="9">'1.3 TÉC AMB'!$1:$1</definedName>
    <definedName name="_xlnm.Print_Titles" localSheetId="10">'1.4 AUX ADM'!$1:$1</definedName>
    <definedName name="_xlnm.Print_Titles" localSheetId="11">'1.5 ENC OPER'!$1:$1</definedName>
    <definedName name="_xlnm.Print_Titles" localSheetId="12">'1.6 MOT'!$1:$1</definedName>
    <definedName name="_xlnm.Print_Titles" localSheetId="13">'1.7 CARP'!$1:$1</definedName>
    <definedName name="_xlnm.Print_Titles" localSheetId="14">'1.8 PEDR'!$1:$1</definedName>
    <definedName name="_xlnm.Print_Titles" localSheetId="15">'1.9 SERV'!$1:$1</definedName>
    <definedName name="_xlnm.Print_Titles" localSheetId="3">'CUSTOS FIXOS L7'!$1:$1</definedName>
    <definedName name="_xlnm.Print_Titles" localSheetId="4">'CUSTOS VARIÁVEIS L7'!$1:$1</definedName>
    <definedName name="_xlnm.Print_Titles" localSheetId="21">REFERÊNCIAS!$1:$2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216" l="1"/>
  <c r="K10" i="216" s="1"/>
  <c r="K6" i="216"/>
  <c r="D10" i="276"/>
  <c r="C10" i="276"/>
  <c r="B10" i="276"/>
  <c r="C51" i="268"/>
  <c r="C50" i="268"/>
  <c r="C49" i="268"/>
  <c r="C48" i="268"/>
  <c r="C47" i="268"/>
  <c r="C46" i="268"/>
  <c r="D20" i="287"/>
  <c r="C20" i="287"/>
  <c r="B20" i="287"/>
  <c r="D19" i="287"/>
  <c r="C19" i="287"/>
  <c r="B19" i="287"/>
  <c r="D18" i="287"/>
  <c r="C18" i="287"/>
  <c r="B18" i="287"/>
  <c r="D15" i="287"/>
  <c r="C15" i="287"/>
  <c r="B15" i="287"/>
  <c r="D14" i="287"/>
  <c r="C14" i="287"/>
  <c r="B14" i="287"/>
  <c r="D13" i="287"/>
  <c r="C13" i="287"/>
  <c r="B13" i="287"/>
  <c r="D12" i="287"/>
  <c r="C12" i="287"/>
  <c r="B12" i="287"/>
  <c r="D11" i="287"/>
  <c r="C11" i="287"/>
  <c r="B11" i="287"/>
  <c r="D10" i="287"/>
  <c r="C10" i="287"/>
  <c r="B10" i="287"/>
  <c r="D9" i="287"/>
  <c r="C9" i="287"/>
  <c r="B9" i="287"/>
  <c r="D8" i="287"/>
  <c r="C8" i="287"/>
  <c r="B8" i="287"/>
  <c r="D7" i="287"/>
  <c r="C7" i="287"/>
  <c r="B7" i="287"/>
  <c r="D6" i="287"/>
  <c r="C6" i="287"/>
  <c r="B6" i="287"/>
  <c r="D5" i="287"/>
  <c r="C5" i="287"/>
  <c r="B5" i="287"/>
  <c r="D33" i="212" l="1"/>
  <c r="D17" i="278" l="1"/>
  <c r="F17" i="278" s="1"/>
  <c r="C17" i="278"/>
  <c r="C65" i="212" l="1"/>
  <c r="C64" i="212"/>
  <c r="C63" i="212"/>
  <c r="C62" i="212"/>
  <c r="C65" i="262"/>
  <c r="C64" i="262"/>
  <c r="C63" i="262"/>
  <c r="C62" i="262"/>
  <c r="C65" i="263"/>
  <c r="C64" i="263"/>
  <c r="C63" i="263"/>
  <c r="C62" i="263"/>
  <c r="C65" i="264"/>
  <c r="C64" i="264"/>
  <c r="C63" i="264"/>
  <c r="C62" i="264"/>
  <c r="C65" i="265"/>
  <c r="C64" i="265"/>
  <c r="C63" i="265"/>
  <c r="C62" i="265"/>
  <c r="C65" i="266"/>
  <c r="C64" i="266"/>
  <c r="C63" i="266"/>
  <c r="C62" i="266"/>
  <c r="C65" i="267"/>
  <c r="C64" i="267"/>
  <c r="C63" i="267"/>
  <c r="C62" i="267"/>
  <c r="C65" i="268"/>
  <c r="C64" i="268"/>
  <c r="C63" i="268"/>
  <c r="C62" i="268"/>
  <c r="C65" i="269"/>
  <c r="C64" i="269"/>
  <c r="C63" i="269"/>
  <c r="C62" i="269"/>
  <c r="C70" i="270"/>
  <c r="C69" i="270"/>
  <c r="C68" i="270"/>
  <c r="C67" i="270"/>
  <c r="C46" i="271"/>
  <c r="C45" i="271"/>
  <c r="C44" i="271"/>
  <c r="C43" i="271"/>
  <c r="C50" i="272"/>
  <c r="C49" i="272"/>
  <c r="C48" i="272"/>
  <c r="C47" i="272"/>
  <c r="D19" i="276"/>
  <c r="C19" i="276"/>
  <c r="B19" i="276"/>
  <c r="D18" i="276"/>
  <c r="C18" i="276"/>
  <c r="B18" i="276"/>
  <c r="D17" i="276"/>
  <c r="C17" i="276"/>
  <c r="B17" i="276"/>
  <c r="D16" i="276"/>
  <c r="C16" i="276"/>
  <c r="B16" i="276"/>
  <c r="D13" i="276"/>
  <c r="C13" i="276"/>
  <c r="B13" i="276"/>
  <c r="D7" i="276"/>
  <c r="C7" i="276"/>
  <c r="B7" i="276"/>
  <c r="D44" i="272" l="1"/>
  <c r="D40" i="271"/>
  <c r="D64" i="270" l="1"/>
  <c r="D59" i="269" l="1"/>
  <c r="D58" i="269"/>
  <c r="C51" i="269"/>
  <c r="C50" i="269"/>
  <c r="C47" i="269"/>
  <c r="C46" i="269"/>
  <c r="D41" i="269"/>
  <c r="D40" i="269"/>
  <c r="D37" i="269"/>
  <c r="D36" i="269"/>
  <c r="D35" i="269"/>
  <c r="D34" i="269"/>
  <c r="D33" i="269"/>
  <c r="D30" i="269"/>
  <c r="D29" i="269"/>
  <c r="D28" i="269"/>
  <c r="D27" i="269"/>
  <c r="D26" i="269"/>
  <c r="D25" i="269"/>
  <c r="D24" i="269"/>
  <c r="D21" i="269"/>
  <c r="D20" i="269"/>
  <c r="D19" i="269"/>
  <c r="D18" i="269"/>
  <c r="D17" i="269"/>
  <c r="D16" i="269"/>
  <c r="D15" i="269"/>
  <c r="D13" i="269"/>
  <c r="D59" i="268"/>
  <c r="D58" i="268"/>
  <c r="D41" i="268"/>
  <c r="D40" i="268"/>
  <c r="D37" i="268"/>
  <c r="D35" i="268"/>
  <c r="D34" i="268"/>
  <c r="D33" i="268"/>
  <c r="D30" i="268"/>
  <c r="D29" i="268"/>
  <c r="D28" i="268"/>
  <c r="D27" i="268"/>
  <c r="D26" i="268"/>
  <c r="D25" i="268"/>
  <c r="D24" i="268"/>
  <c r="D21" i="268"/>
  <c r="D20" i="268"/>
  <c r="D19" i="268"/>
  <c r="D18" i="268"/>
  <c r="D17" i="268"/>
  <c r="D16" i="268"/>
  <c r="D15" i="268"/>
  <c r="D14" i="268"/>
  <c r="D13" i="268"/>
  <c r="D59" i="267"/>
  <c r="D58" i="267"/>
  <c r="C51" i="267"/>
  <c r="C50" i="267"/>
  <c r="C47" i="267"/>
  <c r="C46" i="267"/>
  <c r="D41" i="267"/>
  <c r="D40" i="267"/>
  <c r="C39" i="267"/>
  <c r="D37" i="267"/>
  <c r="D36" i="267"/>
  <c r="D35" i="267"/>
  <c r="D34" i="267"/>
  <c r="D33" i="267"/>
  <c r="D30" i="267"/>
  <c r="D29" i="267"/>
  <c r="D28" i="267"/>
  <c r="D27" i="267"/>
  <c r="D26" i="267"/>
  <c r="D25" i="267"/>
  <c r="D24" i="267"/>
  <c r="D21" i="267"/>
  <c r="D20" i="267"/>
  <c r="D19" i="267"/>
  <c r="D18" i="267"/>
  <c r="D17" i="267"/>
  <c r="D16" i="267"/>
  <c r="D15" i="267"/>
  <c r="D14" i="267"/>
  <c r="D13" i="267"/>
  <c r="D59" i="266"/>
  <c r="D58" i="266"/>
  <c r="C51" i="266"/>
  <c r="C50" i="266"/>
  <c r="C47" i="266"/>
  <c r="C46" i="266"/>
  <c r="D41" i="266"/>
  <c r="D40" i="266"/>
  <c r="D37" i="266"/>
  <c r="D36" i="266"/>
  <c r="D35" i="266"/>
  <c r="D34" i="266"/>
  <c r="D33" i="266"/>
  <c r="D30" i="266"/>
  <c r="D29" i="266"/>
  <c r="D28" i="266"/>
  <c r="D27" i="266"/>
  <c r="D26" i="266"/>
  <c r="D25" i="266"/>
  <c r="D24" i="266"/>
  <c r="D21" i="266"/>
  <c r="D20" i="266"/>
  <c r="D19" i="266"/>
  <c r="D18" i="266"/>
  <c r="D17" i="266"/>
  <c r="D16" i="266"/>
  <c r="D15" i="266"/>
  <c r="D14" i="266"/>
  <c r="D13" i="266"/>
  <c r="D59" i="265"/>
  <c r="D58" i="265"/>
  <c r="C51" i="265"/>
  <c r="C50" i="265"/>
  <c r="C47" i="265"/>
  <c r="C46" i="265"/>
  <c r="D41" i="265"/>
  <c r="D40" i="265"/>
  <c r="D36" i="265"/>
  <c r="D35" i="265"/>
  <c r="D34" i="265"/>
  <c r="D33" i="265"/>
  <c r="D30" i="265"/>
  <c r="D29" i="265"/>
  <c r="D28" i="265"/>
  <c r="D27" i="265"/>
  <c r="D26" i="265"/>
  <c r="D25" i="265"/>
  <c r="D24" i="265"/>
  <c r="D21" i="265"/>
  <c r="D20" i="265"/>
  <c r="D19" i="265"/>
  <c r="D18" i="265"/>
  <c r="D16" i="265"/>
  <c r="D15" i="265"/>
  <c r="D14" i="265"/>
  <c r="D13" i="265"/>
  <c r="D59" i="264"/>
  <c r="D58" i="264"/>
  <c r="C51" i="264"/>
  <c r="C50" i="264"/>
  <c r="C47" i="264"/>
  <c r="D41" i="264"/>
  <c r="D40" i="264"/>
  <c r="D37" i="264"/>
  <c r="D36" i="264"/>
  <c r="D35" i="264"/>
  <c r="D33" i="264"/>
  <c r="D30" i="264"/>
  <c r="D29" i="264"/>
  <c r="D28" i="264"/>
  <c r="D27" i="264"/>
  <c r="D26" i="264"/>
  <c r="D25" i="264"/>
  <c r="D24" i="264"/>
  <c r="D21" i="264"/>
  <c r="D20" i="264"/>
  <c r="D19" i="264"/>
  <c r="D18" i="264"/>
  <c r="D17" i="264"/>
  <c r="D16" i="264"/>
  <c r="D15" i="264"/>
  <c r="D14" i="264"/>
  <c r="D13" i="264"/>
  <c r="D59" i="263"/>
  <c r="D58" i="263"/>
  <c r="C51" i="263"/>
  <c r="C50" i="263"/>
  <c r="C47" i="263"/>
  <c r="D41" i="263"/>
  <c r="D40" i="263"/>
  <c r="D37" i="263"/>
  <c r="D35" i="263"/>
  <c r="D34" i="263"/>
  <c r="D33" i="263"/>
  <c r="D30" i="263"/>
  <c r="D29" i="263"/>
  <c r="D28" i="263"/>
  <c r="D27" i="263"/>
  <c r="D26" i="263"/>
  <c r="D25" i="263"/>
  <c r="D24" i="263"/>
  <c r="D21" i="263"/>
  <c r="D20" i="263"/>
  <c r="D19" i="263"/>
  <c r="D18" i="263"/>
  <c r="D17" i="263"/>
  <c r="D16" i="263"/>
  <c r="D15" i="263"/>
  <c r="D14" i="263"/>
  <c r="D13" i="263"/>
  <c r="D59" i="262"/>
  <c r="D58" i="262"/>
  <c r="C51" i="262"/>
  <c r="C50" i="262"/>
  <c r="C47" i="262"/>
  <c r="C46" i="262"/>
  <c r="D41" i="262"/>
  <c r="D40" i="262"/>
  <c r="D37" i="262"/>
  <c r="D35" i="262"/>
  <c r="D34" i="262"/>
  <c r="D33" i="262"/>
  <c r="D30" i="262"/>
  <c r="D29" i="262"/>
  <c r="D28" i="262"/>
  <c r="D27" i="262"/>
  <c r="D26" i="262"/>
  <c r="D25" i="262"/>
  <c r="D24" i="262"/>
  <c r="D21" i="262"/>
  <c r="D20" i="262"/>
  <c r="D19" i="262"/>
  <c r="D18" i="262"/>
  <c r="D17" i="262"/>
  <c r="D16" i="262"/>
  <c r="D15" i="262"/>
  <c r="D14" i="262"/>
  <c r="D13" i="262"/>
  <c r="D32" i="269" l="1"/>
  <c r="D39" i="262"/>
  <c r="C32" i="263"/>
  <c r="C39" i="265"/>
  <c r="C39" i="268"/>
  <c r="C39" i="262"/>
  <c r="C39" i="263"/>
  <c r="C32" i="264"/>
  <c r="C32" i="265"/>
  <c r="D36" i="263"/>
  <c r="D32" i="263" s="1"/>
  <c r="C32" i="268"/>
  <c r="C23" i="266"/>
  <c r="C23" i="268"/>
  <c r="C12" i="265"/>
  <c r="C12" i="263"/>
  <c r="C12" i="269"/>
  <c r="D23" i="263"/>
  <c r="D39" i="268"/>
  <c r="D32" i="267"/>
  <c r="D23" i="267"/>
  <c r="D39" i="267"/>
  <c r="D23" i="269"/>
  <c r="D39" i="269"/>
  <c r="D14" i="269"/>
  <c r="D12" i="269" s="1"/>
  <c r="C23" i="269"/>
  <c r="C39" i="269"/>
  <c r="C32" i="269"/>
  <c r="D23" i="268"/>
  <c r="D12" i="268"/>
  <c r="D36" i="268"/>
  <c r="D32" i="268" s="1"/>
  <c r="C12" i="268"/>
  <c r="D12" i="267"/>
  <c r="C23" i="267"/>
  <c r="C12" i="267"/>
  <c r="C32" i="267"/>
  <c r="D32" i="266"/>
  <c r="D39" i="266"/>
  <c r="D23" i="266"/>
  <c r="D12" i="266"/>
  <c r="C12" i="266"/>
  <c r="C32" i="266"/>
  <c r="C39" i="266"/>
  <c r="D39" i="265"/>
  <c r="D23" i="265"/>
  <c r="C23" i="265"/>
  <c r="D17" i="265"/>
  <c r="D12" i="265" s="1"/>
  <c r="D37" i="265"/>
  <c r="D32" i="265" s="1"/>
  <c r="D39" i="264"/>
  <c r="D23" i="264"/>
  <c r="D12" i="264"/>
  <c r="D34" i="264"/>
  <c r="D32" i="264" s="1"/>
  <c r="C23" i="264"/>
  <c r="C46" i="264"/>
  <c r="C12" i="264"/>
  <c r="C39" i="264"/>
  <c r="D12" i="263"/>
  <c r="D39" i="263"/>
  <c r="C23" i="263"/>
  <c r="C43" i="263" s="1"/>
  <c r="C46" i="263"/>
  <c r="C32" i="262"/>
  <c r="C23" i="262"/>
  <c r="D23" i="262"/>
  <c r="D12" i="262"/>
  <c r="D36" i="262"/>
  <c r="D32" i="262" s="1"/>
  <c r="C12" i="262"/>
  <c r="C43" i="269" l="1"/>
  <c r="D43" i="269"/>
  <c r="C43" i="268"/>
  <c r="C43" i="265"/>
  <c r="C43" i="262"/>
  <c r="D43" i="267"/>
  <c r="D43" i="268"/>
  <c r="C43" i="267"/>
  <c r="C43" i="266"/>
  <c r="D43" i="266"/>
  <c r="D43" i="265"/>
  <c r="D43" i="264"/>
  <c r="C43" i="264"/>
  <c r="D43" i="263"/>
  <c r="D43" i="262"/>
  <c r="D41" i="212" l="1"/>
  <c r="D40" i="212"/>
  <c r="D14" i="212"/>
  <c r="D15" i="212"/>
  <c r="D16" i="212"/>
  <c r="D17" i="212"/>
  <c r="D18" i="212"/>
  <c r="D19" i="212"/>
  <c r="D20" i="212"/>
  <c r="D21" i="212"/>
  <c r="D13" i="212"/>
  <c r="D34" i="212"/>
  <c r="D35" i="212"/>
  <c r="D36" i="212"/>
  <c r="D37" i="212"/>
  <c r="D25" i="212"/>
  <c r="D26" i="212"/>
  <c r="D27" i="212"/>
  <c r="D28" i="212"/>
  <c r="D29" i="212"/>
  <c r="D30" i="212"/>
  <c r="D24" i="212"/>
  <c r="C51" i="212" l="1"/>
  <c r="C50" i="212"/>
  <c r="C47" i="212"/>
  <c r="C46" i="212" l="1"/>
  <c r="C48" i="266" l="1"/>
  <c r="C48" i="267"/>
  <c r="C48" i="269"/>
  <c r="C48" i="265"/>
  <c r="C48" i="262"/>
  <c r="C48" i="263"/>
  <c r="C48" i="264"/>
  <c r="C49" i="212"/>
  <c r="C49" i="269" l="1"/>
  <c r="C52" i="269" s="1"/>
  <c r="C54" i="269" s="1"/>
  <c r="D57" i="269" s="1"/>
  <c r="D52" i="269"/>
  <c r="D54" i="269" s="1"/>
  <c r="C52" i="268"/>
  <c r="C54" i="268" s="1"/>
  <c r="D57" i="268" s="1"/>
  <c r="D52" i="268"/>
  <c r="D54" i="268" s="1"/>
  <c r="C49" i="267"/>
  <c r="C52" i="267" s="1"/>
  <c r="C54" i="267" s="1"/>
  <c r="D57" i="267" s="1"/>
  <c r="D52" i="267"/>
  <c r="D54" i="267" s="1"/>
  <c r="C49" i="262"/>
  <c r="C52" i="262" s="1"/>
  <c r="C54" i="262" s="1"/>
  <c r="D57" i="262" s="1"/>
  <c r="D52" i="262"/>
  <c r="D54" i="262" s="1"/>
  <c r="C49" i="263"/>
  <c r="C52" i="263" s="1"/>
  <c r="C54" i="263" s="1"/>
  <c r="D57" i="263" s="1"/>
  <c r="D52" i="263"/>
  <c r="D54" i="263" s="1"/>
  <c r="C49" i="265"/>
  <c r="C52" i="265" s="1"/>
  <c r="C54" i="265" s="1"/>
  <c r="D57" i="265" s="1"/>
  <c r="D52" i="265"/>
  <c r="D54" i="265" s="1"/>
  <c r="D52" i="266"/>
  <c r="D54" i="266" s="1"/>
  <c r="C49" i="266"/>
  <c r="C52" i="266" s="1"/>
  <c r="C54" i="266" s="1"/>
  <c r="D57" i="266" s="1"/>
  <c r="C49" i="264"/>
  <c r="C52" i="264" s="1"/>
  <c r="C54" i="264" s="1"/>
  <c r="D57" i="264" s="1"/>
  <c r="D52" i="264"/>
  <c r="D54" i="264" s="1"/>
  <c r="C48" i="212"/>
  <c r="C52" i="212" s="1"/>
  <c r="D52" i="212"/>
  <c r="D58" i="212" l="1"/>
  <c r="D45" i="272" l="1"/>
  <c r="D41" i="271"/>
  <c r="D65" i="270"/>
  <c r="D60" i="263"/>
  <c r="D60" i="265"/>
  <c r="D60" i="264"/>
  <c r="D60" i="268"/>
  <c r="D60" i="266"/>
  <c r="D60" i="262"/>
  <c r="D60" i="267"/>
  <c r="D60" i="269"/>
  <c r="D60" i="212"/>
  <c r="D59" i="212"/>
  <c r="D46" i="272" l="1"/>
  <c r="D52" i="272" s="1"/>
  <c r="D42" i="271"/>
  <c r="D48" i="271" s="1"/>
  <c r="D66" i="270"/>
  <c r="D72" i="270" s="1"/>
  <c r="D61" i="262"/>
  <c r="D67" i="262" s="1"/>
  <c r="D69" i="262" s="1"/>
  <c r="E6" i="287" s="1"/>
  <c r="H6" i="287" s="1"/>
  <c r="D61" i="268"/>
  <c r="D67" i="268" s="1"/>
  <c r="D69" i="268" s="1"/>
  <c r="E12" i="287" s="1"/>
  <c r="D61" i="264"/>
  <c r="D67" i="264" s="1"/>
  <c r="D69" i="264" s="1"/>
  <c r="E8" i="287" s="1"/>
  <c r="H8" i="287" s="1"/>
  <c r="D61" i="267"/>
  <c r="D67" i="267" s="1"/>
  <c r="D69" i="267" s="1"/>
  <c r="E11" i="287" s="1"/>
  <c r="H11" i="287" s="1"/>
  <c r="D61" i="265"/>
  <c r="D67" i="265" s="1"/>
  <c r="D69" i="265" s="1"/>
  <c r="E9" i="287" s="1"/>
  <c r="H9" i="287" s="1"/>
  <c r="D61" i="269"/>
  <c r="D67" i="269" s="1"/>
  <c r="D69" i="269" s="1"/>
  <c r="D61" i="266"/>
  <c r="D67" i="266" s="1"/>
  <c r="D69" i="266" s="1"/>
  <c r="E10" i="287" s="1"/>
  <c r="H10" i="287" s="1"/>
  <c r="D61" i="263"/>
  <c r="D67" i="263" s="1"/>
  <c r="D69" i="263" s="1"/>
  <c r="E7" i="287" s="1"/>
  <c r="H7" i="287" s="1"/>
  <c r="D61" i="212"/>
  <c r="K17" i="216"/>
  <c r="K19" i="216"/>
  <c r="K18" i="216"/>
  <c r="K16" i="216"/>
  <c r="C39" i="212"/>
  <c r="C32" i="212"/>
  <c r="C12" i="212"/>
  <c r="B51" i="270" l="1"/>
  <c r="B61" i="270"/>
  <c r="E23" i="287" s="1"/>
  <c r="H23" i="287" s="1"/>
  <c r="B31" i="270"/>
  <c r="E20" i="287" s="1"/>
  <c r="H20" i="287" s="1"/>
  <c r="B41" i="270"/>
  <c r="E21" i="287" s="1"/>
  <c r="H21" i="287" s="1"/>
  <c r="B11" i="270"/>
  <c r="E18" i="287" s="1"/>
  <c r="B21" i="270"/>
  <c r="E19" i="287" s="1"/>
  <c r="H19" i="287" s="1"/>
  <c r="B25" i="271"/>
  <c r="B37" i="271"/>
  <c r="B13" i="271"/>
  <c r="B31" i="272"/>
  <c r="B41" i="272"/>
  <c r="B11" i="272"/>
  <c r="B21" i="272"/>
  <c r="E14" i="287"/>
  <c r="H14" i="287" s="1"/>
  <c r="E15" i="287"/>
  <c r="H15" i="287" s="1"/>
  <c r="E13" i="287"/>
  <c r="H13" i="287" s="1"/>
  <c r="H12" i="287"/>
  <c r="C23" i="212"/>
  <c r="C43" i="212" s="1"/>
  <c r="E10" i="276" l="1"/>
  <c r="H10" i="276" s="1"/>
  <c r="E22" i="287"/>
  <c r="H18" i="287"/>
  <c r="E7" i="276"/>
  <c r="H7" i="276" s="1"/>
  <c r="E13" i="276"/>
  <c r="H13" i="276" s="1"/>
  <c r="E19" i="276"/>
  <c r="H19" i="276" s="1"/>
  <c r="E16" i="276"/>
  <c r="H16" i="276" s="1"/>
  <c r="E17" i="276"/>
  <c r="H17" i="276" s="1"/>
  <c r="E18" i="276"/>
  <c r="H18" i="276" s="1"/>
  <c r="D12" i="212"/>
  <c r="D39" i="212"/>
  <c r="D23" i="212"/>
  <c r="D32" i="212"/>
  <c r="H22" i="287" l="1"/>
  <c r="H17" i="287" s="1"/>
  <c r="H5" i="276"/>
  <c r="H15" i="276"/>
  <c r="D43" i="212"/>
  <c r="D54" i="212" s="1"/>
  <c r="H21" i="276" l="1"/>
  <c r="E25" i="276" l="1"/>
  <c r="I25" i="276" s="1"/>
  <c r="I26" i="276" s="1"/>
  <c r="C5" i="254" s="1"/>
  <c r="I10" i="276"/>
  <c r="I17" i="276"/>
  <c r="I18" i="276"/>
  <c r="I19" i="276"/>
  <c r="I13" i="276"/>
  <c r="I16" i="276"/>
  <c r="I7" i="276"/>
  <c r="J36" i="278" l="1"/>
  <c r="H15" i="278"/>
  <c r="G15" i="278"/>
  <c r="G17" i="278" s="1"/>
  <c r="I15" i="278"/>
  <c r="J15" i="278"/>
  <c r="D36" i="278"/>
  <c r="E36" i="278"/>
  <c r="G36" i="278"/>
  <c r="C36" i="278"/>
  <c r="F36" i="278"/>
  <c r="H36" i="278"/>
  <c r="I36" i="278"/>
  <c r="I15" i="276"/>
  <c r="I5" i="276"/>
  <c r="L79" i="28"/>
  <c r="F19" i="28"/>
  <c r="F20" i="28"/>
  <c r="F76" i="28"/>
  <c r="E76" i="28"/>
  <c r="B76" i="28"/>
  <c r="E75" i="28"/>
  <c r="G75" i="28" s="1"/>
  <c r="F74" i="28"/>
  <c r="E74" i="28"/>
  <c r="B74" i="28"/>
  <c r="F73" i="28"/>
  <c r="E73" i="28"/>
  <c r="B73" i="28"/>
  <c r="F72" i="28"/>
  <c r="E72" i="28"/>
  <c r="B72" i="28"/>
  <c r="F70" i="28"/>
  <c r="E70" i="28"/>
  <c r="B70" i="28"/>
  <c r="F69" i="28"/>
  <c r="E69" i="28"/>
  <c r="B69" i="28"/>
  <c r="F68" i="28"/>
  <c r="E68" i="28"/>
  <c r="B68" i="28"/>
  <c r="F67" i="28"/>
  <c r="E67" i="28"/>
  <c r="B67" i="28"/>
  <c r="F66" i="28"/>
  <c r="E66" i="28"/>
  <c r="B66" i="28"/>
  <c r="E65" i="28"/>
  <c r="G65" i="28" s="1"/>
  <c r="E64" i="28"/>
  <c r="G64" i="28" s="1"/>
  <c r="E63" i="28"/>
  <c r="G63" i="28" s="1"/>
  <c r="F61" i="28"/>
  <c r="E61" i="28"/>
  <c r="B61" i="28"/>
  <c r="F60" i="28"/>
  <c r="E60" i="28"/>
  <c r="B60" i="28"/>
  <c r="F59" i="28"/>
  <c r="E59" i="28"/>
  <c r="B59" i="28"/>
  <c r="F58" i="28"/>
  <c r="E58" i="28"/>
  <c r="B58" i="28"/>
  <c r="F57" i="28"/>
  <c r="E57" i="28"/>
  <c r="B57" i="28"/>
  <c r="F56" i="28"/>
  <c r="E56" i="28"/>
  <c r="B56" i="28"/>
  <c r="F55" i="28"/>
  <c r="E55" i="28"/>
  <c r="B55" i="28"/>
  <c r="E54" i="28"/>
  <c r="G54" i="28" s="1"/>
  <c r="E53" i="28"/>
  <c r="G53" i="28" s="1"/>
  <c r="E52" i="28"/>
  <c r="G52" i="28" s="1"/>
  <c r="F50" i="28"/>
  <c r="E50" i="28"/>
  <c r="B50" i="28"/>
  <c r="F49" i="28"/>
  <c r="E49" i="28"/>
  <c r="B49" i="28"/>
  <c r="F48" i="28"/>
  <c r="E48" i="28"/>
  <c r="B48" i="28"/>
  <c r="F47" i="28"/>
  <c r="E47" i="28"/>
  <c r="B47" i="28"/>
  <c r="F46" i="28"/>
  <c r="E46" i="28"/>
  <c r="B46" i="28"/>
  <c r="F45" i="28"/>
  <c r="E45" i="28"/>
  <c r="B45" i="28"/>
  <c r="F44" i="28"/>
  <c r="E44" i="28"/>
  <c r="B44" i="28"/>
  <c r="E43" i="28"/>
  <c r="G43" i="28" s="1"/>
  <c r="E42" i="28"/>
  <c r="G42" i="28" s="1"/>
  <c r="E41" i="28"/>
  <c r="G41" i="28" s="1"/>
  <c r="F39" i="28"/>
  <c r="E39" i="28"/>
  <c r="B39" i="28"/>
  <c r="F38" i="28"/>
  <c r="E38" i="28"/>
  <c r="B38" i="28"/>
  <c r="F37" i="28"/>
  <c r="E37" i="28"/>
  <c r="B37" i="28"/>
  <c r="F36" i="28"/>
  <c r="E36" i="28"/>
  <c r="B36" i="28"/>
  <c r="F35" i="28"/>
  <c r="E35" i="28"/>
  <c r="B35" i="28"/>
  <c r="F34" i="28"/>
  <c r="E34" i="28"/>
  <c r="B34" i="28"/>
  <c r="E33" i="28"/>
  <c r="G33" i="28" s="1"/>
  <c r="E32" i="28"/>
  <c r="G32" i="28" s="1"/>
  <c r="E31" i="28"/>
  <c r="G31" i="28" s="1"/>
  <c r="F29" i="28"/>
  <c r="E29" i="28"/>
  <c r="B29" i="28"/>
  <c r="F28" i="28"/>
  <c r="E28" i="28"/>
  <c r="B28" i="28"/>
  <c r="F27" i="28"/>
  <c r="E27" i="28"/>
  <c r="B27" i="28"/>
  <c r="F26" i="28"/>
  <c r="E26" i="28"/>
  <c r="B26" i="28"/>
  <c r="F25" i="28"/>
  <c r="E25" i="28"/>
  <c r="B25" i="28"/>
  <c r="E24" i="28"/>
  <c r="G24" i="28" s="1"/>
  <c r="O23" i="28"/>
  <c r="P23" i="28" s="1"/>
  <c r="E23" i="28"/>
  <c r="G23" i="28" s="1"/>
  <c r="O22" i="28"/>
  <c r="P22" i="28" s="1"/>
  <c r="E22" i="28"/>
  <c r="G22" i="28" s="1"/>
  <c r="E20" i="28"/>
  <c r="B20" i="28"/>
  <c r="E19" i="28"/>
  <c r="B19" i="28"/>
  <c r="F18" i="28"/>
  <c r="E18" i="28"/>
  <c r="B18" i="28"/>
  <c r="H17" i="278" l="1"/>
  <c r="I17" i="278" s="1"/>
  <c r="J17" i="278" s="1"/>
  <c r="C38" i="278" s="1"/>
  <c r="D38" i="278" s="1"/>
  <c r="E38" i="278" s="1"/>
  <c r="F38" i="278" s="1"/>
  <c r="G38" i="278" s="1"/>
  <c r="H38" i="278" s="1"/>
  <c r="I38" i="278" s="1"/>
  <c r="J38" i="278" s="1"/>
  <c r="I21" i="276"/>
  <c r="G69" i="28"/>
  <c r="G74" i="28"/>
  <c r="G76" i="28"/>
  <c r="G37" i="28"/>
  <c r="G45" i="28"/>
  <c r="G49" i="28"/>
  <c r="G57" i="28"/>
  <c r="G61" i="28"/>
  <c r="G29" i="28"/>
  <c r="G48" i="28"/>
  <c r="G73" i="28"/>
  <c r="G28" i="28"/>
  <c r="G35" i="28"/>
  <c r="G39" i="28"/>
  <c r="G47" i="28"/>
  <c r="G55" i="28"/>
  <c r="G51" i="28" s="1"/>
  <c r="G59" i="28"/>
  <c r="G67" i="28"/>
  <c r="G72" i="28"/>
  <c r="G71" i="28" s="1"/>
  <c r="G80" i="28" s="1"/>
  <c r="G81" i="28" s="1"/>
  <c r="G25" i="28"/>
  <c r="G21" i="28" s="1"/>
  <c r="G44" i="28"/>
  <c r="G40" i="28" s="1"/>
  <c r="G68" i="28"/>
  <c r="G27" i="28"/>
  <c r="G34" i="28"/>
  <c r="G30" i="28" s="1"/>
  <c r="G38" i="28"/>
  <c r="G58" i="28"/>
  <c r="G18" i="28"/>
  <c r="G17" i="28" s="1"/>
  <c r="B17" i="34" s="1"/>
  <c r="G26" i="28"/>
  <c r="G36" i="28"/>
  <c r="G46" i="28"/>
  <c r="G50" i="28"/>
  <c r="G56" i="28"/>
  <c r="G60" i="28"/>
  <c r="G66" i="28"/>
  <c r="G62" i="28" s="1"/>
  <c r="G70" i="28"/>
  <c r="G19" i="28"/>
  <c r="G20" i="28"/>
  <c r="B19" i="34" l="1"/>
  <c r="E20" i="34" s="1"/>
  <c r="E27" i="34" s="1"/>
  <c r="G77" i="28"/>
  <c r="G78" i="28" s="1"/>
  <c r="B25" i="34"/>
  <c r="H26" i="34" s="1"/>
  <c r="H27" i="34" s="1"/>
  <c r="B23" i="34"/>
  <c r="G24" i="34" s="1"/>
  <c r="G27" i="34" s="1"/>
  <c r="B15" i="34"/>
  <c r="C16" i="34" s="1"/>
  <c r="C27" i="34" s="1"/>
  <c r="H28" i="34" s="1"/>
  <c r="G82" i="28"/>
  <c r="B21" i="34"/>
  <c r="F22" i="34" s="1"/>
  <c r="F27" i="34" s="1"/>
  <c r="D18" i="34"/>
  <c r="D27" i="34" s="1"/>
  <c r="E28" i="34" l="1"/>
  <c r="E30" i="34" s="1"/>
  <c r="G29" i="34"/>
  <c r="D28" i="34"/>
  <c r="F28" i="34"/>
  <c r="F30" i="34" s="1"/>
  <c r="G28" i="34"/>
  <c r="G30" i="34" s="1"/>
  <c r="C28" i="34"/>
  <c r="C30" i="34" s="1"/>
  <c r="C29" i="34"/>
  <c r="E29" i="34"/>
  <c r="F29" i="34"/>
  <c r="H30" i="34"/>
  <c r="D30" i="34"/>
  <c r="D29" i="34"/>
  <c r="H29" i="34"/>
  <c r="C54" i="212" l="1"/>
  <c r="D57" i="212" s="1"/>
  <c r="D67" i="212" s="1"/>
  <c r="D69" i="212" s="1"/>
  <c r="E5" i="287" s="1"/>
  <c r="H5" i="287" l="1"/>
  <c r="J11" i="278"/>
  <c r="C32" i="278"/>
  <c r="D32" i="278"/>
  <c r="C11" i="278"/>
  <c r="F32" i="278"/>
  <c r="E32" i="278"/>
  <c r="D11" i="278"/>
  <c r="F11" i="278"/>
  <c r="H32" i="278"/>
  <c r="G32" i="278"/>
  <c r="I32" i="278"/>
  <c r="J32" i="278"/>
  <c r="G11" i="278"/>
  <c r="I11" i="278"/>
  <c r="H11" i="278"/>
  <c r="H4" i="287" l="1"/>
  <c r="H25" i="287" s="1"/>
  <c r="I5" i="287" s="1"/>
  <c r="I8" i="287" l="1"/>
  <c r="I10" i="287"/>
  <c r="I9" i="287"/>
  <c r="I21" i="287"/>
  <c r="I20" i="287"/>
  <c r="I7" i="287"/>
  <c r="I18" i="287"/>
  <c r="I22" i="287"/>
  <c r="I23" i="287"/>
  <c r="I6" i="287"/>
  <c r="E29" i="287"/>
  <c r="I29" i="287" s="1"/>
  <c r="I30" i="287" s="1"/>
  <c r="C4" i="254" s="1"/>
  <c r="C6" i="254" s="1"/>
  <c r="I12" i="287"/>
  <c r="I11" i="287"/>
  <c r="I15" i="287"/>
  <c r="I14" i="287"/>
  <c r="I19" i="287"/>
  <c r="I13" i="287"/>
  <c r="F19" i="278"/>
  <c r="E40" i="278"/>
  <c r="G40" i="278"/>
  <c r="D19" i="278"/>
  <c r="H19" i="278"/>
  <c r="J40" i="278"/>
  <c r="D40" i="278"/>
  <c r="I19" i="278"/>
  <c r="C13" i="278"/>
  <c r="D13" i="278" s="1"/>
  <c r="F13" i="278" s="1"/>
  <c r="G13" i="278" s="1"/>
  <c r="H13" i="278" s="1"/>
  <c r="I13" i="278" s="1"/>
  <c r="J13" i="278" s="1"/>
  <c r="C34" i="278" s="1"/>
  <c r="D34" i="278" s="1"/>
  <c r="E34" i="278" s="1"/>
  <c r="F34" i="278" s="1"/>
  <c r="G34" i="278" s="1"/>
  <c r="H34" i="278" s="1"/>
  <c r="I34" i="278" s="1"/>
  <c r="J34" i="278" s="1"/>
  <c r="C19" i="278"/>
  <c r="G19" i="278"/>
  <c r="H40" i="278"/>
  <c r="J19" i="278"/>
  <c r="C40" i="278"/>
  <c r="F40" i="278"/>
  <c r="I40" i="278"/>
  <c r="I4" i="287" l="1"/>
  <c r="I17" i="287"/>
  <c r="C21" i="278"/>
  <c r="I25" i="287" l="1"/>
  <c r="D21" i="278"/>
  <c r="F21" i="278" s="1"/>
  <c r="G21" i="278" s="1"/>
  <c r="H21" i="278" s="1"/>
  <c r="I21" i="278" s="1"/>
  <c r="J21" i="278" s="1"/>
  <c r="C42" i="278" s="1"/>
  <c r="D42" i="278" s="1"/>
  <c r="E42" i="278" s="1"/>
  <c r="F42" i="278" s="1"/>
  <c r="G42" i="278" s="1"/>
  <c r="H42" i="278" s="1"/>
  <c r="I42" i="278" s="1"/>
  <c r="J42" i="278" s="1"/>
  <c r="C22" i="278" s="1"/>
  <c r="F16" i="278" l="1"/>
  <c r="C37" i="278"/>
  <c r="D16" i="278"/>
  <c r="G16" i="278"/>
  <c r="H16" i="278"/>
  <c r="D37" i="278"/>
  <c r="J16" i="278"/>
  <c r="F37" i="278"/>
  <c r="C16" i="278"/>
  <c r="C18" i="278" s="1"/>
  <c r="J37" i="278"/>
  <c r="G37" i="278"/>
  <c r="I37" i="278"/>
  <c r="H37" i="278"/>
  <c r="E37" i="278"/>
  <c r="I16" i="278"/>
  <c r="H33" i="278"/>
  <c r="F12" i="278"/>
  <c r="J33" i="278"/>
  <c r="J12" i="278"/>
  <c r="F33" i="278"/>
  <c r="I33" i="278"/>
  <c r="G12" i="278"/>
  <c r="E33" i="278"/>
  <c r="D33" i="278"/>
  <c r="C33" i="278"/>
  <c r="G33" i="278"/>
  <c r="I12" i="278"/>
  <c r="C12" i="278"/>
  <c r="C14" i="278" s="1"/>
  <c r="D12" i="278"/>
  <c r="H12" i="278"/>
  <c r="C20" i="278"/>
  <c r="G41" i="278"/>
  <c r="H41" i="278"/>
  <c r="D41" i="278"/>
  <c r="G20" i="278"/>
  <c r="D20" i="278"/>
  <c r="D22" i="278" s="1"/>
  <c r="F41" i="278"/>
  <c r="I20" i="278"/>
  <c r="C41" i="278"/>
  <c r="E41" i="278"/>
  <c r="J20" i="278"/>
  <c r="H20" i="278"/>
  <c r="J41" i="278"/>
  <c r="I41" i="278"/>
  <c r="F20" i="278"/>
  <c r="F22" i="278" l="1"/>
  <c r="G22" i="278" s="1"/>
  <c r="H22" i="278" s="1"/>
  <c r="I22" i="278" s="1"/>
  <c r="J22" i="278" s="1"/>
  <c r="C43" i="278" s="1"/>
  <c r="D43" i="278" s="1"/>
  <c r="E43" i="278" s="1"/>
  <c r="F43" i="278" s="1"/>
  <c r="G43" i="278" s="1"/>
  <c r="H43" i="278" s="1"/>
  <c r="I43" i="278" s="1"/>
  <c r="J43" i="278" s="1"/>
  <c r="D14" i="278"/>
  <c r="F14" i="278" s="1"/>
  <c r="G14" i="278" s="1"/>
  <c r="H14" i="278" s="1"/>
  <c r="I14" i="278" s="1"/>
  <c r="J14" i="278" s="1"/>
  <c r="C35" i="278" s="1"/>
  <c r="D35" i="278" s="1"/>
  <c r="E35" i="278" s="1"/>
  <c r="F35" i="278" s="1"/>
  <c r="G35" i="278" s="1"/>
  <c r="H35" i="278" s="1"/>
  <c r="I35" i="278" s="1"/>
  <c r="J35" i="278" s="1"/>
  <c r="D18" i="278"/>
  <c r="F18" i="278" s="1"/>
  <c r="G18" i="278" s="1"/>
  <c r="H18" i="278" s="1"/>
  <c r="I18" i="278" s="1"/>
  <c r="J18" i="278" s="1"/>
  <c r="C39" i="278" s="1"/>
  <c r="D39" i="278" s="1"/>
  <c r="E39" i="278" s="1"/>
  <c r="F39" i="278" s="1"/>
  <c r="G39" i="278" s="1"/>
  <c r="H39" i="278" s="1"/>
  <c r="I39" i="278" s="1"/>
  <c r="J39" i="27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lorenacp</author>
  </authors>
  <commentList>
    <comment ref="N22" authorId="0" shapeId="0" xr:uid="{00000000-0006-0000-1300-000001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http://www.sasp.org.br/index.php/piso-salarial.html</t>
        </r>
      </text>
    </comment>
    <comment ref="P22" authorId="0" shapeId="0" xr:uid="{00000000-0006-0000-1300-000002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114% de impostos</t>
        </r>
      </text>
    </comment>
    <comment ref="N23" authorId="0" shapeId="0" xr:uid="{00000000-0006-0000-1300-000003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http://www.assistentesocial.com.br/perguntas.php</t>
        </r>
      </text>
    </comment>
  </commentList>
</comments>
</file>

<file path=xl/sharedStrings.xml><?xml version="1.0" encoding="utf-8"?>
<sst xmlns="http://schemas.openxmlformats.org/spreadsheetml/2006/main" count="1529" uniqueCount="406">
  <si>
    <t>NOME DA EMPRESA</t>
  </si>
  <si>
    <t>CIDADE</t>
  </si>
  <si>
    <t>DATA</t>
  </si>
  <si>
    <t>PAINEL 1</t>
  </si>
  <si>
    <t>DEFINIÇÕES GERAIS</t>
  </si>
  <si>
    <t>CUSTOS FIXOS</t>
  </si>
  <si>
    <t>Custos relacionados ao pagamento dos salários e benefícios dos membros da equipe técnica, bem como despesas diversas previstas de maneira contínua no decorrer do contrato. Serão pagos mensalmente à CONTRATADA, uma vez atestado o fornecimento adequado da mão de obra e das despesas previstas, conforme o Termo de Referência.</t>
  </si>
  <si>
    <t>CUSTOS VARIÁVEIS</t>
  </si>
  <si>
    <t>Custos que podem variar no decorrer do contrato, de acordo com as necessidades da CONTRATADA. Estes valores serão pagos à medida que a CONTRATADA solicitá-los, desde que devidamente aprovado pela AGEDOCE, conforme orientações do Termo de Referência. Incluem os serviços técnicos em geoprocessamento, topografia, filmagem com drone, serviços de transporte; bem como despesas diversas com retroescavadeira, impressões, diárias e refeições.</t>
  </si>
  <si>
    <t>ENCARGOS SOCIAIS</t>
  </si>
  <si>
    <t>Encargos Sociais e Benefícios aos Trabalhadores – encargos incidentes sobre a folha de pagamento, encargos demissionais, benefícios pagos ao trabalhador e demais custos que deverão ser pagos ou apropriados para quitação quando devidos, tais como: férias e abono de férias, 13° salário, auxílio refeição, auxílio transporte, plano de saúde, seguro de vida, abonos legais etc.</t>
  </si>
  <si>
    <t>DESPESAS INDIRETAS</t>
  </si>
  <si>
    <t>Despesas não apropriadas diretamente nos custos do contrato, como por exemplo: funcionários administrativos, assessoria jurídica, assessoria contábil, telefonia, água e luz, aluguel e manutenção de sede, atestados, certidões, cartórios etc., tarifas bancárias, segurança, manutenção de equipamentos, licenças de usos e atualização de software, hardware, seguros, impostos e taxas não vinculados com o faturamento, papelaria, mercado, livros, jornais e revistas, despesas comerciais etc.</t>
  </si>
  <si>
    <t>DESPESAS LEGAIS TRIBUTOS</t>
  </si>
  <si>
    <t>Impostos e contribuições incidentes sobre o faturamento ou o resultado da empresa: PIS, COFINS e Imposto sobre Serviço - ISS.</t>
  </si>
  <si>
    <t>SERVIÇOS DE APOIO TÉCNICO</t>
  </si>
  <si>
    <t>São serviços complementares, executados por profissionais ou empresas subcontratados, e que são necessários para o desenvolvimento dos trabalhos de arquitetura e engenharia consultiva. Diferenciam-se das despesas diretas por serem atividades e serviços vinculados à responsabilidade técnica inerente ao trabalho da consultoria. Dentre estes serviços pode-se destacar: levantamentos topográficos e cadastrais, sondagens, ensaios geotécnicos, ensaios e análises laboratoriais (biológicos e físico-químicos), ensaios em cimento, agregados, aço, concreto, solo, pavimento etc.</t>
  </si>
  <si>
    <t>DESPESAS DIRETAS</t>
  </si>
  <si>
    <t>As despesas diretas são gastos decorrentes diretamente da execução do contrato, relacionados com materiais, serviços e equipamentos, alocados exclusivamente para o cumprimento do contrato em questão. Como exemplo destas despesas pode-se citar: impressão de desenhos, cópias Reprográficas, encadernações, fotografias, mídias, locação de veículo, diárias, refeições, passagens aéreas etc.</t>
  </si>
  <si>
    <t>PAINEL 2</t>
  </si>
  <si>
    <t>DASHBOARD</t>
  </si>
  <si>
    <t>LOTE 7 - UAS CAPIXABAS</t>
  </si>
  <si>
    <t>CUSTO TOTAL</t>
  </si>
  <si>
    <t>PAINEL 3</t>
  </si>
  <si>
    <t>CUSTOS FIXOS - LOTE 7 UAS CAPIXABAS</t>
  </si>
  <si>
    <t>ITEM</t>
  </si>
  <si>
    <t>CÓDIGO</t>
  </si>
  <si>
    <t>ÓRGÃO</t>
  </si>
  <si>
    <t>DESCRIÇÃO</t>
  </si>
  <si>
    <t>CUSTO MENSAL</t>
  </si>
  <si>
    <t>UNIDADE</t>
  </si>
  <si>
    <t>QUANTITATIVO</t>
  </si>
  <si>
    <t>CUSTO ANUAL</t>
  </si>
  <si>
    <t>PESO (%)</t>
  </si>
  <si>
    <t>EQUIPE PERMANENTE</t>
  </si>
  <si>
    <t>Com K1</t>
  </si>
  <si>
    <t>1.1</t>
  </si>
  <si>
    <t>mês</t>
  </si>
  <si>
    <t>1.2</t>
  </si>
  <si>
    <t>1.3</t>
  </si>
  <si>
    <t>1.4</t>
  </si>
  <si>
    <t>1.5</t>
  </si>
  <si>
    <t>1.6</t>
  </si>
  <si>
    <t>1.7</t>
  </si>
  <si>
    <t>1.8</t>
  </si>
  <si>
    <t>1.9</t>
  </si>
  <si>
    <t>DESPESAS DIVERSAS</t>
  </si>
  <si>
    <t>Com K4</t>
  </si>
  <si>
    <t>2.1</t>
  </si>
  <si>
    <t>2.2</t>
  </si>
  <si>
    <t>2.3</t>
  </si>
  <si>
    <t>2.4</t>
  </si>
  <si>
    <t>-</t>
  </si>
  <si>
    <t>ANP/GV</t>
  </si>
  <si>
    <t>Óleo diesel S10</t>
  </si>
  <si>
    <t>2.5</t>
  </si>
  <si>
    <t>Óleo diesel</t>
  </si>
  <si>
    <t>2.6</t>
  </si>
  <si>
    <t>AGEDOCE</t>
  </si>
  <si>
    <t>Diárias</t>
  </si>
  <si>
    <t>TOTAL GERAL</t>
  </si>
  <si>
    <t>VALOR FINAL</t>
  </si>
  <si>
    <t>Lote</t>
  </si>
  <si>
    <t>Valor por equipe</t>
  </si>
  <si>
    <t>Unidade</t>
  </si>
  <si>
    <t>Nº de equipes</t>
  </si>
  <si>
    <t>Custo total</t>
  </si>
  <si>
    <t>6 CH DO6 Manhuaçu</t>
  </si>
  <si>
    <t>Equipe</t>
  </si>
  <si>
    <t>VALOR TOTAL - Inclusos K's</t>
  </si>
  <si>
    <t>R$</t>
  </si>
  <si>
    <t>Os valores referentes ao Coordenador, Mobilizador Social, Técnico Ambiental e Auxiliar Administrativo são divididos por 04, pois estes profissionais atuam simultaneamente nas 04 equipes. O mesmo ocorre para os valores referentes ao Veículo Caminhonete 4x4, Óleo Diesel S10 e Diárias. Os demais valores, Encarregado, Motorista, Carpinteiro, Pedreiro, Serventes, Caminhão 3/4 Cabine Dupla, Compactador de Solos e Óleo Diesel são considerados de maneira integral para cada equipes.</t>
  </si>
  <si>
    <t>PAINEL 4</t>
  </si>
  <si>
    <t>CUSTOS VARIÁVEIS - LOTE 7 UAS CAPIXABAS</t>
  </si>
  <si>
    <t>CUSTO UNITÁRIO</t>
  </si>
  <si>
    <t>SERVIÇOS TÉCNICOS</t>
  </si>
  <si>
    <t>Com K3</t>
  </si>
  <si>
    <t>3.1</t>
  </si>
  <si>
    <t>SERVIÇOS DE GEOPROCESSAMENTO</t>
  </si>
  <si>
    <t>3.1.1</t>
  </si>
  <si>
    <t>hora</t>
  </si>
  <si>
    <t>3.2</t>
  </si>
  <si>
    <t>SERVIÇOS DE TOPOGRAFIA</t>
  </si>
  <si>
    <t>3.2.1</t>
  </si>
  <si>
    <t>diária</t>
  </si>
  <si>
    <t>3.3</t>
  </si>
  <si>
    <t>SERVIÇOS DE DRONE</t>
  </si>
  <si>
    <t>3.3.1</t>
  </si>
  <si>
    <t>4.1</t>
  </si>
  <si>
    <t>Hora</t>
  </si>
  <si>
    <t>4.2</t>
  </si>
  <si>
    <t>unidade</t>
  </si>
  <si>
    <t>4.3</t>
  </si>
  <si>
    <t>4.4</t>
  </si>
  <si>
    <t>Custo total]</t>
  </si>
  <si>
    <t>7 UAs Capixabas</t>
  </si>
  <si>
    <t>PAINEL 5</t>
  </si>
  <si>
    <t>CRONOGRAMA FÍSICO-FINANCEIRO</t>
  </si>
  <si>
    <t>ETAPA</t>
  </si>
  <si>
    <t>ATIVIDADE</t>
  </si>
  <si>
    <t>ETAPA A</t>
  </si>
  <si>
    <t>ETAPA B</t>
  </si>
  <si>
    <t>MÊS 1</t>
  </si>
  <si>
    <t>MÊS 2</t>
  </si>
  <si>
    <t>MÊS 3</t>
  </si>
  <si>
    <t>MÊS 4</t>
  </si>
  <si>
    <t>MÊS 5</t>
  </si>
  <si>
    <t>MÊS 6</t>
  </si>
  <si>
    <t>MÊS 7</t>
  </si>
  <si>
    <t>A</t>
  </si>
  <si>
    <t>Emissão da Ordem de Serviço</t>
  </si>
  <si>
    <t>Composição/ recomposição das UGPs</t>
  </si>
  <si>
    <t>Planejamento</t>
  </si>
  <si>
    <t>Produto 1
Rel. Atividades</t>
  </si>
  <si>
    <t>Produto 1
Plano de Trabalho</t>
  </si>
  <si>
    <t>B e C</t>
  </si>
  <si>
    <t>Emissão da Ordem de Serviço**</t>
  </si>
  <si>
    <t>Mobilização Social</t>
  </si>
  <si>
    <t>Produto 2
Rel. de Mobilização</t>
  </si>
  <si>
    <t>Implantação dos Projetos</t>
  </si>
  <si>
    <t>Produto 3
Relatório Mensal</t>
  </si>
  <si>
    <t>MENSAL</t>
  </si>
  <si>
    <t>Percentual em relação ao valor total</t>
  </si>
  <si>
    <t>ACUMULADO</t>
  </si>
  <si>
    <t>Percentual acumulado</t>
  </si>
  <si>
    <t>CUSTOS VARIÁVEIS*</t>
  </si>
  <si>
    <t xml:space="preserve">MENSAL </t>
  </si>
  <si>
    <t>TOTAL</t>
  </si>
  <si>
    <t>MÊS 8</t>
  </si>
  <si>
    <t>MÊS 9</t>
  </si>
  <si>
    <t>MÊS 10</t>
  </si>
  <si>
    <t>MÊS 11</t>
  </si>
  <si>
    <t>MÊS 12</t>
  </si>
  <si>
    <t>MÊS 13</t>
  </si>
  <si>
    <t>MÊS 14</t>
  </si>
  <si>
    <t>MÊS 15</t>
  </si>
  <si>
    <t>Produto 1
PT Ajustado</t>
  </si>
  <si>
    <t>*A distribuição real dos custos variáveis ocorrerá de acordo com as solicitações e autorizações da AGEDOCE, nos termos do item 18 do Termo de Referência e 17.2 do Ato Convocatório nº 06/2023.
**A Emisão das OS poderá ser realizada conforme a descrição do item 13.1 do Termo de Referência</t>
  </si>
  <si>
    <t>PAINEL 6</t>
  </si>
  <si>
    <t>CÁLCULO DO K DO PROJETO</t>
  </si>
  <si>
    <t>DETALHAMENTO DO FATOR K</t>
  </si>
  <si>
    <t xml:space="preserve">ES1 - ENCARGOS SOCIAIS </t>
  </si>
  <si>
    <t>ES2 - ENCARGOS COMPLEMENTARES*</t>
  </si>
  <si>
    <t>ES - ENCARGOS SOCIAIS + ENCARGOS COMPLEMENTARES</t>
  </si>
  <si>
    <t>ES - EQUIPE TEMPORÁRIA</t>
  </si>
  <si>
    <t>ARDF - ADMINISTRAÇÃO, RISCO E DESPESAS FINANCEIRAS</t>
  </si>
  <si>
    <t>L - LUCRO</t>
  </si>
  <si>
    <t>DFL - DESPESAS FISCAIS LEGAIS - DFL=(PIS+COFINS+ISS)/(1-PIS+COFINS+ISS)</t>
  </si>
  <si>
    <t>PIS + COFINS + ISS</t>
  </si>
  <si>
    <t xml:space="preserve">PIS </t>
  </si>
  <si>
    <t>COFINS</t>
  </si>
  <si>
    <t>ISS</t>
  </si>
  <si>
    <t>K1</t>
  </si>
  <si>
    <t>MÃO DE OBRA - EQUIPE PERMANENTE</t>
  </si>
  <si>
    <t>K1 = [(1+ES+ARDF)*(1+L)*(1+DFL)]</t>
  </si>
  <si>
    <t>K2</t>
  </si>
  <si>
    <t>MÃO DE OBRA - EQUIPE TEMPORÁRIA</t>
  </si>
  <si>
    <t>K2 = [(1+ESA+ARDF)*(1+L)*(1+DFL)]</t>
  </si>
  <si>
    <t>K3</t>
  </si>
  <si>
    <t>SERVIÇOS TÉCNICOS E DE APOIO</t>
  </si>
  <si>
    <t>K3 = [(1+ARDF)*(1+L)*(1+DFL)]</t>
  </si>
  <si>
    <t>K4</t>
  </si>
  <si>
    <t>K4 = (1+L)*(1+DFL)</t>
  </si>
  <si>
    <t>*Os encargos complementares e, consequentemente, o FATOR K1 serão definidos de maneira específica para cada profissional da equipe.</t>
  </si>
  <si>
    <t>PAINEL 7</t>
  </si>
  <si>
    <t>1.1 COORDENADOR</t>
  </si>
  <si>
    <t>Item</t>
  </si>
  <si>
    <t>Código</t>
  </si>
  <si>
    <t>Data Base</t>
  </si>
  <si>
    <t>Fonte</t>
  </si>
  <si>
    <t>Descrição</t>
  </si>
  <si>
    <t>Coordenador do Projeto</t>
  </si>
  <si>
    <t>Salário Base</t>
  </si>
  <si>
    <t>%</t>
  </si>
  <si>
    <t>5.1</t>
  </si>
  <si>
    <t>GRUPO A - ENCARGOS SOCIAIS SOBRE A FOLHA DE PAGAMENTO</t>
  </si>
  <si>
    <t>5.1.1</t>
  </si>
  <si>
    <t>Instituto Nacional de Securidade Social - INSS</t>
  </si>
  <si>
    <t>5.1.2</t>
  </si>
  <si>
    <t>Serviço Social da Indústria - SESI</t>
  </si>
  <si>
    <t>5.1.3</t>
  </si>
  <si>
    <t>Serviço Nacional de Aprendizagem Industrial - SENAI</t>
  </si>
  <si>
    <t>5.1.4</t>
  </si>
  <si>
    <t>Instituto Nacional de Colonização e Reforma Agrária - INCRA</t>
  </si>
  <si>
    <t>5.1.5</t>
  </si>
  <si>
    <t>Serviço de Apoio a Pequena e Média Empresa - SEBRAE</t>
  </si>
  <si>
    <t>5.1.6</t>
  </si>
  <si>
    <t>Salário Educação</t>
  </si>
  <si>
    <t>5.1.7</t>
  </si>
  <si>
    <t>Seguro contra os Riscos de Acidente de Trabalho</t>
  </si>
  <si>
    <t>5.1.8</t>
  </si>
  <si>
    <t>Fundo de Garantia por Tempo de Serviço - FGTS</t>
  </si>
  <si>
    <t>5.1.9</t>
  </si>
  <si>
    <t>Serviço Social da Construção Civil do Estado de Minas Gerais - SECONCI</t>
  </si>
  <si>
    <t>5.2</t>
  </si>
  <si>
    <t>GRUPO B</t>
  </si>
  <si>
    <t>5.2.1</t>
  </si>
  <si>
    <t>Auxílio enfermidade</t>
  </si>
  <si>
    <t>5.2.2</t>
  </si>
  <si>
    <t>Décimo terceiro salário</t>
  </si>
  <si>
    <t>5.2.3</t>
  </si>
  <si>
    <t>Licença paternidade</t>
  </si>
  <si>
    <t>5.2.4</t>
  </si>
  <si>
    <t>Faltas justificadas</t>
  </si>
  <si>
    <t>5.2.5</t>
  </si>
  <si>
    <t>Auxílio acidente de trabalho</t>
  </si>
  <si>
    <t>5.2.6</t>
  </si>
  <si>
    <t>Férias gozadas</t>
  </si>
  <si>
    <t>5.2.7</t>
  </si>
  <si>
    <t>Salário Maternidade</t>
  </si>
  <si>
    <t>5.3</t>
  </si>
  <si>
    <t xml:space="preserve">GRUPO C - ENCARGOS DE DEMISSÃO </t>
  </si>
  <si>
    <t>5.3.1</t>
  </si>
  <si>
    <t>Aviso prévio indenizado</t>
  </si>
  <si>
    <t>5.3.2</t>
  </si>
  <si>
    <t>Aviso prévio trabalhado</t>
  </si>
  <si>
    <t>5.3.3</t>
  </si>
  <si>
    <t>Férias indenizadas</t>
  </si>
  <si>
    <t>5.3.4</t>
  </si>
  <si>
    <t>Depósito rescisão sem justa causa</t>
  </si>
  <si>
    <t>5.3.5</t>
  </si>
  <si>
    <t>Indenização adicional</t>
  </si>
  <si>
    <t>5.4</t>
  </si>
  <si>
    <t>GRUPO D - REINCIDÊNCIAS</t>
  </si>
  <si>
    <t>5.4.1</t>
  </si>
  <si>
    <t>Reincidência do Grupo A sobre o Grupo B</t>
  </si>
  <si>
    <t>5.4.2</t>
  </si>
  <si>
    <t>Reincidência do Grupo A sobre aviso prévio trabalhado e reincidência do FGTS sobre aviso prévio indenizado</t>
  </si>
  <si>
    <t>TOTAL DE ENCARGOS SOCIAIS</t>
  </si>
  <si>
    <t>ENCARGOS COMPLEMENTARES</t>
  </si>
  <si>
    <t>6.1</t>
  </si>
  <si>
    <t>Alimentação</t>
  </si>
  <si>
    <t>6.2</t>
  </si>
  <si>
    <t>Transportes - Vale transporte</t>
  </si>
  <si>
    <t>6.3</t>
  </si>
  <si>
    <t xml:space="preserve">Equipamento de Proteção Individual – EPI </t>
  </si>
  <si>
    <t>6.4</t>
  </si>
  <si>
    <t>Ferramentas</t>
  </si>
  <si>
    <t>6.5</t>
  </si>
  <si>
    <t>Exames médicos</t>
  </si>
  <si>
    <t>6.7</t>
  </si>
  <si>
    <t>Seguro de vida</t>
  </si>
  <si>
    <t>TOTAL DE ENCARGOS COMPLEMENTARES</t>
  </si>
  <si>
    <t>ENCARGOS SOCIAIS + ENCARGOS COMPLEMENTARES</t>
  </si>
  <si>
    <t>FATOR K</t>
  </si>
  <si>
    <t>ES1 - ENCARGOS SOCIAIS (específicos para o profissional)</t>
  </si>
  <si>
    <t>ESA - ENCARGOS SOCIAIS SOBRE RPA</t>
  </si>
  <si>
    <t>FATOR K1 = [(1+ES+ARDF)*(1+L)*(1+DFL)]</t>
  </si>
  <si>
    <t>VALOR TOTAL (SALÁRIO * FATOR K1)</t>
  </si>
  <si>
    <t>PAINEL 8</t>
  </si>
  <si>
    <t>1.2 MOBILIZADOR SOCIAL</t>
  </si>
  <si>
    <t>Mobilizador Social</t>
  </si>
  <si>
    <t>PAINEL 9</t>
  </si>
  <si>
    <t>1.3 TÉCNICO AMBIENTAL</t>
  </si>
  <si>
    <t>Técnico Ambiental</t>
  </si>
  <si>
    <t>PAINEL 10</t>
  </si>
  <si>
    <t>1.4 AUXILIAR ADMINISTRATIVO</t>
  </si>
  <si>
    <t>Auxiliar Administrativo</t>
  </si>
  <si>
    <t>PAINEL 11</t>
  </si>
  <si>
    <t>1.5 ENCARREGADO OPERACIONAL</t>
  </si>
  <si>
    <t>Encarregado Operacional</t>
  </si>
  <si>
    <t>PAINEL 12</t>
  </si>
  <si>
    <t>1.6 MOTORISTA</t>
  </si>
  <si>
    <t>Motorista</t>
  </si>
  <si>
    <t>PAINEL 13</t>
  </si>
  <si>
    <t>1.7 CARPINTEIRO</t>
  </si>
  <si>
    <t>Carpinteiro</t>
  </si>
  <si>
    <t>PAINEL 14</t>
  </si>
  <si>
    <t>1.8 PEDREIRO</t>
  </si>
  <si>
    <t>Pedreiro</t>
  </si>
  <si>
    <t>PAINEL 15</t>
  </si>
  <si>
    <t>1.9 SERVENTE</t>
  </si>
  <si>
    <t>Servente</t>
  </si>
  <si>
    <t>PAINEL 16</t>
  </si>
  <si>
    <t>2 DESPESAS DIVERSAS - CUSTOS FIXOS</t>
  </si>
  <si>
    <t>2.1 VEÍCULO CAMINHONETE 4X4</t>
  </si>
  <si>
    <t>Veículo caminhonete 4x4</t>
  </si>
  <si>
    <t>Valor (com K4)</t>
  </si>
  <si>
    <t>2.2 CAMINHÃO 3/4 CABINE DUPLA</t>
  </si>
  <si>
    <t>Caminhão 3/4 cabine dupla</t>
  </si>
  <si>
    <t>2.3 COMPACTADOR DE SOLOS</t>
  </si>
  <si>
    <t>Compactador de solos</t>
  </si>
  <si>
    <t>2.4 ÓLEO DIESEL S10</t>
  </si>
  <si>
    <t>2.5 ÓLEO DIESEL</t>
  </si>
  <si>
    <t>2.6 DIÁRIAS</t>
  </si>
  <si>
    <t>PAINEL 17</t>
  </si>
  <si>
    <t>3 SERVIÇOS TÉCNICOS - CUSTOS VARIÁVEIS</t>
  </si>
  <si>
    <t>3.1 SERVIÇOS DE GEOPROCESSAMENTO</t>
  </si>
  <si>
    <t>3.1.1 Técnico em Geoprocessamento</t>
  </si>
  <si>
    <t>Técnico em Geoprocessamento</t>
  </si>
  <si>
    <t>Valor (com K3)</t>
  </si>
  <si>
    <t>3.2 SERVIÇOS DE TOPOGRAFIA</t>
  </si>
  <si>
    <t>3.2.1 Equipe de Topografia</t>
  </si>
  <si>
    <t>3.2.3</t>
  </si>
  <si>
    <t>Alocação de equipe de topografia básica (inclui equipe composta por um engenheiro e auxiliar de topografia; equipamentos: estação total, rádio comunicador e equipamentos complementares; mobilização e desmobilização; hospedagem e alimentação)</t>
  </si>
  <si>
    <t>3.3 SERVIÇOS DE DRONE</t>
  </si>
  <si>
    <t>3.3.1 Execução de filmagem com drone</t>
  </si>
  <si>
    <t>PAINEL 18</t>
  </si>
  <si>
    <t>4 DESPESAS DIVERSAS - CUSTOS VARIÁVEIS</t>
  </si>
  <si>
    <t>4.1 LOCAÇÃO DE RETROESCAVADEIRA</t>
  </si>
  <si>
    <t>SINAPI</t>
  </si>
  <si>
    <t>Locação de retroescavadeira sobre rodas com carregadeira, tração 4x4, potência 88 HP (incluído operador e combustível)</t>
  </si>
  <si>
    <t>4.2 IMPRESSÕES PRETO E BRANCO</t>
  </si>
  <si>
    <t>Impressão preto e branco</t>
  </si>
  <si>
    <t>4.3 REFEIÇÕES</t>
  </si>
  <si>
    <t>4.4 DIÁRIAS</t>
  </si>
  <si>
    <t>GOVERNO DO ESTADO DO RIO DE JANEIRO</t>
  </si>
  <si>
    <t>SECRETARIA DE ESTADO DO AMBIENTE - SEA</t>
  </si>
  <si>
    <t>Planilha Orçamentária</t>
  </si>
  <si>
    <t>I0 = AGO/2011</t>
  </si>
  <si>
    <t>Projeto: ELABORAÇÃO DE PLANO MUNICIPAL DE SANEAMENTO NAS MODALIDADES ÁGUA, ESGOTO E DRENAGEM URBANA  PARA MUNICÍPIOS COM POPULAÇÃO ATÉ 15 MIL HABITANTES</t>
  </si>
  <si>
    <t>Unid.</t>
  </si>
  <si>
    <t>Quant.</t>
  </si>
  <si>
    <t>Preço unit.</t>
  </si>
  <si>
    <t>EMOP JUL/11</t>
  </si>
  <si>
    <t>Supervisão e Suporte</t>
  </si>
  <si>
    <t>h/mês</t>
  </si>
  <si>
    <t>nº meses</t>
  </si>
  <si>
    <t>nº prof.</t>
  </si>
  <si>
    <t>0.1</t>
  </si>
  <si>
    <t>05.105.034-0</t>
  </si>
  <si>
    <t>h</t>
  </si>
  <si>
    <t>0.2</t>
  </si>
  <si>
    <t>05.105.038-0</t>
  </si>
  <si>
    <t>0.3</t>
  </si>
  <si>
    <t>05.105.041-0</t>
  </si>
  <si>
    <t>Plano de Trabalho (P1) e Projeto de Comunicação e Mobilização Social (P2)</t>
  </si>
  <si>
    <t>P1 + P2</t>
  </si>
  <si>
    <t>MÃO-DE-OBRA DE ADVOGADO OU ASSESSOR JURÍDICO</t>
  </si>
  <si>
    <t xml:space="preserve">MÃO-DE-OBRA DE ASSISTENTE SOCIAL </t>
  </si>
  <si>
    <t>MÃO-DE-OBRA DE ECONOMISTA</t>
  </si>
  <si>
    <t>05.105.033-0</t>
  </si>
  <si>
    <t>05.105.032-0</t>
  </si>
  <si>
    <t>05.105.026-0</t>
  </si>
  <si>
    <t>05.105.035-0</t>
  </si>
  <si>
    <t>05.105.025-0</t>
  </si>
  <si>
    <t xml:space="preserve"> Caracterização do Município (P3)</t>
  </si>
  <si>
    <t>P3</t>
  </si>
  <si>
    <t>2.7</t>
  </si>
  <si>
    <t>2.8</t>
  </si>
  <si>
    <t>2.9</t>
  </si>
  <si>
    <t>19.004.042-2</t>
  </si>
  <si>
    <t>Diagnóstico dos Serviços de Abastecimento de Água Potável (P4),  Esgotamento Sanitário e Drenagem Pluvial Urbana (P5)</t>
  </si>
  <si>
    <t>P4</t>
  </si>
  <si>
    <t>3.4</t>
  </si>
  <si>
    <t>3.5</t>
  </si>
  <si>
    <t>3.6</t>
  </si>
  <si>
    <t>05.105.050-0</t>
  </si>
  <si>
    <t>3.7</t>
  </si>
  <si>
    <t>3.8</t>
  </si>
  <si>
    <t>3.9</t>
  </si>
  <si>
    <t>3.10</t>
  </si>
  <si>
    <t xml:space="preserve"> Proposição de  Arranjos Institucionais, Jurídicos e Econômico-Financeiros (P6), Sistemas de Abastecimento de Água (P7), Sistemas de Esgotamento Sanitário e Drenagem Pluvial Urbana (P8)</t>
  </si>
  <si>
    <t>P6</t>
  </si>
  <si>
    <t>4.5</t>
  </si>
  <si>
    <t>4.6</t>
  </si>
  <si>
    <t>4.7</t>
  </si>
  <si>
    <t>4.8</t>
  </si>
  <si>
    <t>4.9</t>
  </si>
  <si>
    <t>4.10</t>
  </si>
  <si>
    <t>Versão Preliminar do Plano (P9)</t>
  </si>
  <si>
    <t>P9</t>
  </si>
  <si>
    <t>5.5</t>
  </si>
  <si>
    <t>5.6</t>
  </si>
  <si>
    <t>5.7</t>
  </si>
  <si>
    <t>5.8</t>
  </si>
  <si>
    <t>Versão Final do Plano (P10) e Banco de Dados (P11)</t>
  </si>
  <si>
    <t>P10</t>
  </si>
  <si>
    <t>P11</t>
  </si>
  <si>
    <t>MAO-DE-OBRA DE TÉCNICO DE GEOPROCESSAMENTO</t>
  </si>
  <si>
    <t>Sub total Planos Municipais de Saneamento</t>
  </si>
  <si>
    <t>Sub total Planos Municipais de Saneamento (c/ BDI 16%)</t>
  </si>
  <si>
    <t>meses</t>
  </si>
  <si>
    <t xml:space="preserve">TOTAL </t>
  </si>
  <si>
    <t>BDI (8%)</t>
  </si>
  <si>
    <t>Projeto: ELABORAÇÃO DE PLANO MUNICIPAL DE SANEAMENTO NAS MODALIDADES ÁGUA, ESGOTO E DRENAGEM URBANA, PARA MUNICÍPIOS COM POPULAÇÃO ENTRE 15 E 30 MIL HABITANTES</t>
  </si>
  <si>
    <t>Atividade</t>
  </si>
  <si>
    <t>Supervisão/mês</t>
  </si>
  <si>
    <t>DIAS</t>
  </si>
  <si>
    <t>Plano de Trabalho e Projeto de Comunicação e Mobilização Social (P1+P2)</t>
  </si>
  <si>
    <t>Caracterização do Município (P3)</t>
  </si>
  <si>
    <t>Diagnóstico do Serviço de Abastecimento de Água Potável (P4),  Esgotamento Sanitário e Drenagem Pluvial Urbana (P5)</t>
  </si>
  <si>
    <t>Proposição de  Arranjos Institucionais, Jurídicos e Econômico-Financeiros (P6), sistemas de Abastecimento de Água (P7), esgotamento sanitário e drenagem pluvial urbana (P8)</t>
  </si>
  <si>
    <t>Versão Preliminar do PMSB (P9)</t>
  </si>
  <si>
    <t>Banco de Dados (P10) e Versão Final do Plano (P11)</t>
  </si>
  <si>
    <t>Total</t>
  </si>
  <si>
    <t>Total Acumulado</t>
  </si>
  <si>
    <t>Total (%)</t>
  </si>
  <si>
    <t>Total Acumulado (%)</t>
  </si>
  <si>
    <t>PAINEL 19</t>
  </si>
  <si>
    <t>REFERÊNCIAS</t>
  </si>
  <si>
    <r>
      <t>ü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 </t>
    </r>
  </si>
  <si>
    <t>Diárias utilizadas nas atividades de mobilização social</t>
  </si>
  <si>
    <t>Refeição utilizada nas atividades de mobilização social</t>
  </si>
  <si>
    <t>Valor da diária</t>
  </si>
  <si>
    <t>Valor da refeição</t>
  </si>
  <si>
    <t>Valor da Impressão</t>
  </si>
  <si>
    <t>Valor da Hora</t>
  </si>
  <si>
    <t>Valor da hora</t>
  </si>
  <si>
    <t>Valor da diária da equipe</t>
  </si>
  <si>
    <t>Execução de filmagem com drone - diária</t>
  </si>
  <si>
    <t>Valor mensal</t>
  </si>
  <si>
    <t>Óleo diesel S10 utilizado para o funcionamento de 01 caminhão durante 01 mês</t>
  </si>
  <si>
    <t>Valor Mensal</t>
  </si>
  <si>
    <t>Óleo diesel utilizado para o funcionamento de 01 caminhão durante 01 mês</t>
  </si>
  <si>
    <t>Diárias utilizadas pela coordenação do projeto por 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</si>
</sst>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_(* #,##0_);_(* \(#,##0\);_(* &quot;-&quot;??_);_(@_)"/>
    <numFmt numFmtId="167" formatCode="#,##0.0"/>
    <numFmt numFmtId="168" formatCode="_(&quot;R$ &quot;* #,##0.00_);_(&quot;R$ &quot;* \(#,##0.00\);_(&quot;R$ &quot;* &quot;-&quot;??_);_(@_)"/>
    <numFmt numFmtId="169" formatCode="&quot;R$&quot;\ #,##0.00"/>
  </numFmts>
  <fonts count="7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 tint="0.14999847407452621"/>
      <name val="Calibri Light"/>
      <family val="2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b/>
      <sz val="12"/>
      <color theme="0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i/>
      <sz val="10"/>
      <color theme="1" tint="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 tint="0.14999847407452621"/>
      <name val="Calibri"/>
      <family val="2"/>
      <scheme val="minor"/>
    </font>
    <font>
      <sz val="11"/>
      <name val="Calibri"/>
      <family val="2"/>
    </font>
    <font>
      <sz val="11"/>
      <name val="Wingdings"/>
      <charset val="2"/>
    </font>
    <font>
      <sz val="7"/>
      <name val="Times New Roman"/>
      <family val="1"/>
    </font>
    <font>
      <sz val="12"/>
      <color theme="1" tint="0.14999847407452621"/>
      <name val="Arial"/>
      <family val="2"/>
    </font>
    <font>
      <b/>
      <sz val="12"/>
      <color theme="1" tint="0.14999847407452621"/>
      <name val="Arial"/>
      <family val="2"/>
    </font>
    <font>
      <b/>
      <sz val="12"/>
      <name val="Arial"/>
      <family val="2"/>
    </font>
    <font>
      <b/>
      <sz val="10"/>
      <color rgb="FFFFFFFF"/>
      <name val="Calibri"/>
      <family val="2"/>
    </font>
    <font>
      <b/>
      <sz val="10"/>
      <name val="Calibri"/>
      <family val="2"/>
    </font>
    <font>
      <b/>
      <sz val="10"/>
      <color theme="0"/>
      <name val="Arial"/>
      <family val="2"/>
    </font>
    <font>
      <b/>
      <sz val="10"/>
      <color theme="0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  <font>
      <b/>
      <i/>
      <sz val="1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i/>
      <sz val="11"/>
      <color theme="1" tint="0.14999847407452621"/>
      <name val="Calibri"/>
      <family val="2"/>
      <scheme val="minor"/>
    </font>
    <font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DFED0"/>
        <bgColor indexed="64"/>
      </patternFill>
    </fill>
    <fill>
      <patternFill patternType="solid">
        <fgColor rgb="FF00B050"/>
        <bgColor indexed="64"/>
      </patternFill>
    </fill>
  </fills>
  <borders count="54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8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6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0" borderId="0" applyNumberFormat="0" applyBorder="0" applyAlignment="0" applyProtection="0"/>
    <xf numFmtId="0" fontId="22" fillId="8" borderId="0" applyNumberFormat="0" applyBorder="0" applyAlignment="0" applyProtection="0"/>
    <xf numFmtId="0" fontId="23" fillId="21" borderId="0" applyNumberFormat="0" applyBorder="0" applyAlignment="0" applyProtection="0"/>
    <xf numFmtId="0" fontId="24" fillId="22" borderId="22" applyNumberFormat="0" applyAlignment="0" applyProtection="0"/>
    <xf numFmtId="0" fontId="25" fillId="23" borderId="23" applyNumberFormat="0" applyAlignment="0" applyProtection="0"/>
    <xf numFmtId="0" fontId="26" fillId="0" borderId="24" applyNumberFormat="0" applyFill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7" fillId="30" borderId="22" applyNumberFormat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21" fillId="0" borderId="0"/>
    <xf numFmtId="0" fontId="17" fillId="33" borderId="25" applyNumberFormat="0" applyFont="0" applyAlignment="0" applyProtection="0"/>
    <xf numFmtId="9" fontId="8" fillId="0" borderId="0" applyFont="0" applyFill="0" applyBorder="0" applyAlignment="0" applyProtection="0"/>
    <xf numFmtId="0" fontId="30" fillId="22" borderId="26" applyNumberFormat="0" applyAlignment="0" applyProtection="0"/>
    <xf numFmtId="165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7" applyNumberFormat="0" applyFill="0" applyAlignment="0" applyProtection="0"/>
    <xf numFmtId="0" fontId="35" fillId="0" borderId="28" applyNumberFormat="0" applyFill="0" applyAlignment="0" applyProtection="0"/>
    <xf numFmtId="0" fontId="36" fillId="0" borderId="2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30" applyNumberFormat="0" applyFill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8" fillId="0" borderId="0"/>
    <xf numFmtId="0" fontId="5" fillId="0" borderId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38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5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" fillId="0" borderId="0"/>
    <xf numFmtId="168" fontId="8" fillId="0" borderId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1" fillId="0" borderId="0"/>
  </cellStyleXfs>
  <cellXfs count="610">
    <xf numFmtId="0" fontId="0" fillId="0" borderId="0" xfId="0"/>
    <xf numFmtId="4" fontId="0" fillId="0" borderId="0" xfId="0" applyNumberFormat="1"/>
    <xf numFmtId="4" fontId="10" fillId="0" borderId="0" xfId="0" applyNumberFormat="1" applyFont="1"/>
    <xf numFmtId="1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top"/>
    </xf>
    <xf numFmtId="0" fontId="9" fillId="0" borderId="2" xfId="0" applyFont="1" applyBorder="1" applyAlignment="1">
      <alignment horizontal="justify" vertical="center"/>
    </xf>
    <xf numFmtId="0" fontId="9" fillId="0" borderId="2" xfId="0" applyFont="1" applyBorder="1" applyAlignment="1">
      <alignment horizontal="center" vertical="center" wrapText="1"/>
    </xf>
    <xf numFmtId="165" fontId="9" fillId="0" borderId="2" xfId="36" applyFont="1" applyBorder="1" applyAlignment="1">
      <alignment horizontal="center" vertical="center"/>
    </xf>
    <xf numFmtId="166" fontId="9" fillId="0" borderId="2" xfId="36" applyNumberFormat="1" applyFont="1" applyBorder="1" applyAlignment="1">
      <alignment vertical="center"/>
    </xf>
    <xf numFmtId="165" fontId="9" fillId="0" borderId="2" xfId="36" applyFont="1" applyBorder="1" applyAlignment="1">
      <alignment vertical="center"/>
    </xf>
    <xf numFmtId="165" fontId="9" fillId="0" borderId="3" xfId="36" applyFont="1" applyBorder="1" applyAlignment="1">
      <alignment vertical="center"/>
    </xf>
    <xf numFmtId="0" fontId="10" fillId="9" borderId="0" xfId="0" applyFont="1" applyFill="1" applyAlignment="1">
      <alignment horizontal="center" vertical="center"/>
    </xf>
    <xf numFmtId="0" fontId="10" fillId="9" borderId="0" xfId="0" applyFont="1" applyFill="1" applyAlignment="1">
      <alignment vertical="center" wrapText="1"/>
    </xf>
    <xf numFmtId="165" fontId="10" fillId="9" borderId="0" xfId="0" applyNumberFormat="1" applyFont="1" applyFill="1" applyAlignment="1">
      <alignment vertical="center" wrapText="1"/>
    </xf>
    <xf numFmtId="165" fontId="9" fillId="0" borderId="0" xfId="36" applyFont="1" applyAlignment="1">
      <alignment horizontal="center" vertical="center"/>
    </xf>
    <xf numFmtId="0" fontId="14" fillId="9" borderId="0" xfId="0" applyFont="1" applyFill="1" applyAlignment="1">
      <alignment horizontal="center" vertical="center"/>
    </xf>
    <xf numFmtId="0" fontId="14" fillId="9" borderId="0" xfId="0" applyFont="1" applyFill="1" applyAlignment="1">
      <alignment vertical="center" wrapText="1"/>
    </xf>
    <xf numFmtId="165" fontId="14" fillId="9" borderId="0" xfId="0" applyNumberFormat="1" applyFont="1" applyFill="1" applyAlignment="1">
      <alignment vertical="center" wrapText="1"/>
    </xf>
    <xf numFmtId="0" fontId="14" fillId="0" borderId="4" xfId="0" applyFont="1" applyBorder="1" applyAlignment="1">
      <alignment horizontal="center"/>
    </xf>
    <xf numFmtId="1" fontId="10" fillId="0" borderId="2" xfId="0" applyNumberFormat="1" applyFont="1" applyBorder="1" applyAlignment="1">
      <alignment horizontal="center" vertical="center"/>
    </xf>
    <xf numFmtId="166" fontId="10" fillId="0" borderId="2" xfId="36" applyNumberFormat="1" applyFont="1" applyBorder="1" applyAlignment="1">
      <alignment horizontal="center" vertical="center"/>
    </xf>
    <xf numFmtId="165" fontId="10" fillId="0" borderId="2" xfId="36" applyFont="1" applyBorder="1" applyAlignment="1">
      <alignment vertical="center"/>
    </xf>
    <xf numFmtId="165" fontId="10" fillId="0" borderId="3" xfId="36" applyFont="1" applyBorder="1" applyAlignment="1">
      <alignment horizontal="justify" vertical="center"/>
    </xf>
    <xf numFmtId="0" fontId="9" fillId="0" borderId="0" xfId="0" applyFont="1" applyAlignment="1">
      <alignment horizontal="center" vertical="center"/>
    </xf>
    <xf numFmtId="1" fontId="10" fillId="0" borderId="2" xfId="0" applyNumberFormat="1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4" fontId="0" fillId="0" borderId="5" xfId="0" applyNumberFormat="1" applyBorder="1"/>
    <xf numFmtId="4" fontId="9" fillId="0" borderId="5" xfId="0" applyNumberFormat="1" applyFont="1" applyBorder="1"/>
    <xf numFmtId="4" fontId="9" fillId="0" borderId="6" xfId="0" applyNumberFormat="1" applyFont="1" applyBorder="1"/>
    <xf numFmtId="4" fontId="9" fillId="0" borderId="7" xfId="0" applyNumberFormat="1" applyFont="1" applyBorder="1"/>
    <xf numFmtId="4" fontId="0" fillId="0" borderId="7" xfId="0" applyNumberFormat="1" applyBorder="1"/>
    <xf numFmtId="1" fontId="11" fillId="0" borderId="2" xfId="0" applyNumberFormat="1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9" borderId="10" xfId="0" applyFont="1" applyFill="1" applyBorder="1" applyAlignment="1">
      <alignment horizontal="center"/>
    </xf>
    <xf numFmtId="3" fontId="14" fillId="9" borderId="11" xfId="0" applyNumberFormat="1" applyFont="1" applyFill="1" applyBorder="1" applyAlignment="1">
      <alignment horizontal="center"/>
    </xf>
    <xf numFmtId="3" fontId="14" fillId="9" borderId="12" xfId="0" applyNumberFormat="1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167" fontId="19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4" fontId="14" fillId="0" borderId="0" xfId="0" applyNumberFormat="1" applyFont="1" applyAlignment="1">
      <alignment vertical="center"/>
    </xf>
    <xf numFmtId="4" fontId="9" fillId="0" borderId="0" xfId="0" applyNumberFormat="1" applyFont="1"/>
    <xf numFmtId="4" fontId="9" fillId="10" borderId="0" xfId="0" applyNumberFormat="1" applyFont="1" applyFill="1"/>
    <xf numFmtId="4" fontId="9" fillId="10" borderId="6" xfId="0" applyNumberFormat="1" applyFont="1" applyFill="1" applyBorder="1"/>
    <xf numFmtId="0" fontId="9" fillId="0" borderId="13" xfId="0" applyFont="1" applyBorder="1"/>
    <xf numFmtId="0" fontId="9" fillId="0" borderId="14" xfId="0" applyFont="1" applyBorder="1"/>
    <xf numFmtId="0" fontId="9" fillId="10" borderId="13" xfId="0" applyFont="1" applyFill="1" applyBorder="1"/>
    <xf numFmtId="4" fontId="9" fillId="10" borderId="15" xfId="0" applyNumberFormat="1" applyFont="1" applyFill="1" applyBorder="1"/>
    <xf numFmtId="0" fontId="16" fillId="0" borderId="0" xfId="0" applyFont="1" applyAlignment="1">
      <alignment horizontal="right"/>
    </xf>
    <xf numFmtId="0" fontId="39" fillId="0" borderId="0" xfId="0" applyFont="1"/>
    <xf numFmtId="0" fontId="8" fillId="0" borderId="0" xfId="0" applyFont="1"/>
    <xf numFmtId="0" fontId="43" fillId="0" borderId="0" xfId="32" applyFont="1" applyAlignment="1">
      <alignment vertical="center"/>
    </xf>
    <xf numFmtId="0" fontId="45" fillId="0" borderId="0" xfId="0" applyFont="1"/>
    <xf numFmtId="0" fontId="49" fillId="0" borderId="0" xfId="45" applyFont="1"/>
    <xf numFmtId="0" fontId="49" fillId="0" borderId="0" xfId="45" applyFont="1" applyAlignment="1">
      <alignment vertical="center"/>
    </xf>
    <xf numFmtId="0" fontId="49" fillId="0" borderId="0" xfId="45" applyFont="1" applyAlignment="1">
      <alignment horizontal="center" vertical="center"/>
    </xf>
    <xf numFmtId="0" fontId="49" fillId="0" borderId="0" xfId="45" applyFont="1" applyAlignment="1">
      <alignment horizontal="right"/>
    </xf>
    <xf numFmtId="0" fontId="49" fillId="0" borderId="0" xfId="45" applyFont="1" applyAlignment="1">
      <alignment horizontal="center"/>
    </xf>
    <xf numFmtId="4" fontId="49" fillId="0" borderId="0" xfId="45" applyNumberFormat="1" applyFont="1" applyAlignment="1">
      <alignment horizontal="left" vertical="center"/>
    </xf>
    <xf numFmtId="0" fontId="49" fillId="0" borderId="0" xfId="45" applyFont="1" applyAlignment="1">
      <alignment vertical="top"/>
    </xf>
    <xf numFmtId="0" fontId="49" fillId="34" borderId="0" xfId="45" applyFont="1" applyFill="1" applyAlignment="1">
      <alignment vertical="top"/>
    </xf>
    <xf numFmtId="0" fontId="49" fillId="34" borderId="0" xfId="45" applyFont="1" applyFill="1" applyAlignment="1">
      <alignment horizontal="center" vertical="center"/>
    </xf>
    <xf numFmtId="4" fontId="49" fillId="34" borderId="0" xfId="45" applyNumberFormat="1" applyFont="1" applyFill="1" applyAlignment="1">
      <alignment horizontal="center" vertical="center"/>
    </xf>
    <xf numFmtId="0" fontId="49" fillId="34" borderId="0" xfId="45" applyFont="1" applyFill="1" applyAlignment="1">
      <alignment horizontal="justify" vertical="center" wrapText="1"/>
    </xf>
    <xf numFmtId="4" fontId="49" fillId="34" borderId="0" xfId="45" applyNumberFormat="1" applyFont="1" applyFill="1" applyAlignment="1">
      <alignment horizontal="right" vertical="center"/>
    </xf>
    <xf numFmtId="1" fontId="49" fillId="34" borderId="0" xfId="45" applyNumberFormat="1" applyFont="1" applyFill="1" applyAlignment="1">
      <alignment horizontal="center" vertical="center" wrapText="1"/>
    </xf>
    <xf numFmtId="10" fontId="51" fillId="34" borderId="0" xfId="34" applyNumberFormat="1" applyFont="1" applyFill="1" applyBorder="1" applyAlignment="1">
      <alignment horizontal="right" vertical="center"/>
    </xf>
    <xf numFmtId="4" fontId="49" fillId="0" borderId="0" xfId="45" applyNumberFormat="1" applyFont="1" applyAlignment="1">
      <alignment horizontal="center" vertical="center"/>
    </xf>
    <xf numFmtId="4" fontId="49" fillId="0" borderId="0" xfId="45" applyNumberFormat="1" applyFont="1" applyAlignment="1">
      <alignment vertical="center"/>
    </xf>
    <xf numFmtId="4" fontId="49" fillId="0" borderId="0" xfId="45" applyNumberFormat="1" applyFont="1"/>
    <xf numFmtId="4" fontId="49" fillId="0" borderId="0" xfId="45" applyNumberFormat="1" applyFont="1" applyAlignment="1">
      <alignment horizontal="right" vertical="center"/>
    </xf>
    <xf numFmtId="1" fontId="49" fillId="0" borderId="0" xfId="45" applyNumberFormat="1" applyFont="1" applyAlignment="1">
      <alignment vertical="center"/>
    </xf>
    <xf numFmtId="0" fontId="50" fillId="0" borderId="0" xfId="45" applyFont="1" applyAlignment="1">
      <alignment vertical="center"/>
    </xf>
    <xf numFmtId="0" fontId="49" fillId="36" borderId="0" xfId="45" applyFont="1" applyFill="1" applyAlignment="1">
      <alignment horizontal="center" vertical="center"/>
    </xf>
    <xf numFmtId="0" fontId="48" fillId="36" borderId="0" xfId="32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" fontId="8" fillId="0" borderId="0" xfId="0" applyNumberFormat="1" applyFont="1"/>
    <xf numFmtId="2" fontId="8" fillId="0" borderId="0" xfId="0" applyNumberFormat="1" applyFont="1"/>
    <xf numFmtId="0" fontId="8" fillId="0" borderId="2" xfId="0" applyFont="1" applyBorder="1" applyAlignment="1">
      <alignment horizontal="justify" vertical="center"/>
    </xf>
    <xf numFmtId="1" fontId="8" fillId="0" borderId="2" xfId="0" applyNumberFormat="1" applyFont="1" applyBorder="1" applyAlignment="1">
      <alignment horizontal="center"/>
    </xf>
    <xf numFmtId="165" fontId="8" fillId="0" borderId="2" xfId="36" applyFont="1" applyBorder="1" applyAlignment="1">
      <alignment horizontal="center"/>
    </xf>
    <xf numFmtId="166" fontId="8" fillId="0" borderId="2" xfId="36" applyNumberFormat="1" applyFont="1" applyBorder="1"/>
    <xf numFmtId="165" fontId="8" fillId="0" borderId="2" xfId="36" applyFont="1" applyBorder="1"/>
    <xf numFmtId="165" fontId="8" fillId="0" borderId="3" xfId="36" applyFont="1" applyBorder="1"/>
    <xf numFmtId="4" fontId="8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" fontId="8" fillId="0" borderId="5" xfId="0" applyNumberFormat="1" applyFont="1" applyBorder="1" applyAlignment="1">
      <alignment vertical="center" wrapText="1"/>
    </xf>
    <xf numFmtId="4" fontId="8" fillId="0" borderId="7" xfId="0" applyNumberFormat="1" applyFont="1" applyBorder="1" applyAlignment="1">
      <alignment vertical="center" wrapText="1"/>
    </xf>
    <xf numFmtId="4" fontId="49" fillId="0" borderId="0" xfId="45" applyNumberFormat="1" applyFont="1" applyAlignment="1">
      <alignment vertical="top"/>
    </xf>
    <xf numFmtId="43" fontId="49" fillId="0" borderId="0" xfId="45" applyNumberFormat="1" applyFont="1" applyAlignment="1">
      <alignment vertical="top"/>
    </xf>
    <xf numFmtId="0" fontId="59" fillId="0" borderId="31" xfId="0" applyFont="1" applyBorder="1"/>
    <xf numFmtId="0" fontId="60" fillId="0" borderId="9" xfId="0" applyFont="1" applyBorder="1" applyAlignment="1">
      <alignment horizontal="center"/>
    </xf>
    <xf numFmtId="0" fontId="59" fillId="0" borderId="9" xfId="0" applyFont="1" applyBorder="1"/>
    <xf numFmtId="0" fontId="59" fillId="0" borderId="32" xfId="0" applyFont="1" applyBorder="1"/>
    <xf numFmtId="0" fontId="59" fillId="0" borderId="33" xfId="0" applyFont="1" applyBorder="1"/>
    <xf numFmtId="0" fontId="59" fillId="0" borderId="0" xfId="0" applyFont="1"/>
    <xf numFmtId="0" fontId="59" fillId="0" borderId="34" xfId="0" applyFont="1" applyBorder="1"/>
    <xf numFmtId="0" fontId="61" fillId="0" borderId="0" xfId="0" applyFont="1" applyAlignment="1">
      <alignment vertical="center" wrapText="1"/>
    </xf>
    <xf numFmtId="0" fontId="59" fillId="0" borderId="35" xfId="0" applyFont="1" applyBorder="1"/>
    <xf numFmtId="0" fontId="59" fillId="0" borderId="4" xfId="0" applyFont="1" applyBorder="1"/>
    <xf numFmtId="0" fontId="59" fillId="0" borderId="36" xfId="0" applyFont="1" applyBorder="1"/>
    <xf numFmtId="0" fontId="60" fillId="0" borderId="0" xfId="0" applyFont="1" applyAlignment="1">
      <alignment vertical="center" wrapText="1"/>
    </xf>
    <xf numFmtId="4" fontId="49" fillId="0" borderId="37" xfId="45" applyNumberFormat="1" applyFont="1" applyBorder="1" applyAlignment="1">
      <alignment horizontal="center" vertical="center"/>
    </xf>
    <xf numFmtId="1" fontId="49" fillId="0" borderId="37" xfId="45" applyNumberFormat="1" applyFont="1" applyBorder="1" applyAlignment="1">
      <alignment horizontal="center" vertical="center"/>
    </xf>
    <xf numFmtId="4" fontId="49" fillId="0" borderId="37" xfId="45" applyNumberFormat="1" applyFont="1" applyBorder="1" applyAlignment="1">
      <alignment vertical="center"/>
    </xf>
    <xf numFmtId="3" fontId="49" fillId="0" borderId="37" xfId="45" applyNumberFormat="1" applyFont="1" applyBorder="1" applyAlignment="1">
      <alignment horizontal="center" vertical="center"/>
    </xf>
    <xf numFmtId="169" fontId="49" fillId="0" borderId="0" xfId="45" applyNumberFormat="1" applyFont="1" applyAlignment="1">
      <alignment vertical="center"/>
    </xf>
    <xf numFmtId="0" fontId="49" fillId="0" borderId="37" xfId="45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0" fillId="36" borderId="37" xfId="45" applyFont="1" applyFill="1" applyBorder="1" applyAlignment="1">
      <alignment horizontal="center" vertical="center"/>
    </xf>
    <xf numFmtId="0" fontId="40" fillId="36" borderId="37" xfId="45" applyFont="1" applyFill="1" applyBorder="1" applyAlignment="1">
      <alignment horizontal="center" vertical="center" wrapText="1"/>
    </xf>
    <xf numFmtId="4" fontId="40" fillId="36" borderId="37" xfId="45" applyNumberFormat="1" applyFont="1" applyFill="1" applyBorder="1" applyAlignment="1">
      <alignment horizontal="center" vertical="center" wrapText="1"/>
    </xf>
    <xf numFmtId="0" fontId="49" fillId="34" borderId="37" xfId="45" applyFont="1" applyFill="1" applyBorder="1" applyAlignment="1">
      <alignment horizontal="center" vertical="top"/>
    </xf>
    <xf numFmtId="0" fontId="49" fillId="34" borderId="37" xfId="45" applyFont="1" applyFill="1" applyBorder="1" applyAlignment="1">
      <alignment horizontal="center" vertical="center"/>
    </xf>
    <xf numFmtId="4" fontId="49" fillId="34" borderId="37" xfId="45" applyNumberFormat="1" applyFont="1" applyFill="1" applyBorder="1" applyAlignment="1">
      <alignment horizontal="center" vertical="center"/>
    </xf>
    <xf numFmtId="4" fontId="49" fillId="34" borderId="37" xfId="45" applyNumberFormat="1" applyFont="1" applyFill="1" applyBorder="1" applyAlignment="1">
      <alignment horizontal="justify" vertical="center" wrapText="1"/>
    </xf>
    <xf numFmtId="4" fontId="49" fillId="34" borderId="37" xfId="45" applyNumberFormat="1" applyFont="1" applyFill="1" applyBorder="1" applyAlignment="1">
      <alignment horizontal="right" vertical="center"/>
    </xf>
    <xf numFmtId="1" fontId="49" fillId="34" borderId="37" xfId="45" applyNumberFormat="1" applyFont="1" applyFill="1" applyBorder="1" applyAlignment="1">
      <alignment horizontal="center" vertical="center" wrapText="1"/>
    </xf>
    <xf numFmtId="0" fontId="49" fillId="34" borderId="37" xfId="45" applyFont="1" applyFill="1" applyBorder="1" applyAlignment="1">
      <alignment horizontal="justify" vertical="center" wrapText="1"/>
    </xf>
    <xf numFmtId="169" fontId="49" fillId="34" borderId="37" xfId="45" applyNumberFormat="1" applyFont="1" applyFill="1" applyBorder="1" applyAlignment="1">
      <alignment horizontal="right" vertical="center"/>
    </xf>
    <xf numFmtId="169" fontId="49" fillId="34" borderId="37" xfId="45" applyNumberFormat="1" applyFont="1" applyFill="1" applyBorder="1" applyAlignment="1">
      <alignment horizontal="center" vertical="center"/>
    </xf>
    <xf numFmtId="10" fontId="51" fillId="34" borderId="0" xfId="46" applyNumberFormat="1" applyFont="1" applyFill="1" applyBorder="1" applyAlignment="1">
      <alignment horizontal="right" vertical="center"/>
    </xf>
    <xf numFmtId="0" fontId="50" fillId="37" borderId="37" xfId="45" applyFont="1" applyFill="1" applyBorder="1" applyAlignment="1">
      <alignment horizontal="center" vertical="center"/>
    </xf>
    <xf numFmtId="1" fontId="49" fillId="34" borderId="37" xfId="45" applyNumberFormat="1" applyFont="1" applyFill="1" applyBorder="1" applyAlignment="1">
      <alignment horizontal="center" vertical="center"/>
    </xf>
    <xf numFmtId="3" fontId="49" fillId="34" borderId="37" xfId="48" applyNumberFormat="1" applyFont="1" applyFill="1" applyBorder="1" applyAlignment="1">
      <alignment horizontal="center" vertical="center"/>
    </xf>
    <xf numFmtId="4" fontId="49" fillId="34" borderId="37" xfId="45" applyNumberFormat="1" applyFont="1" applyFill="1" applyBorder="1" applyAlignment="1">
      <alignment horizontal="left" vertical="center" wrapText="1"/>
    </xf>
    <xf numFmtId="169" fontId="49" fillId="34" borderId="37" xfId="48" applyNumberFormat="1" applyFont="1" applyFill="1" applyBorder="1" applyAlignment="1">
      <alignment horizontal="right" vertical="center"/>
    </xf>
    <xf numFmtId="10" fontId="42" fillId="37" borderId="37" xfId="34" applyNumberFormat="1" applyFont="1" applyFill="1" applyBorder="1" applyAlignment="1">
      <alignment horizontal="center" vertical="center"/>
    </xf>
    <xf numFmtId="10" fontId="51" fillId="34" borderId="37" xfId="34" applyNumberFormat="1" applyFont="1" applyFill="1" applyBorder="1" applyAlignment="1">
      <alignment horizontal="center" vertical="center"/>
    </xf>
    <xf numFmtId="169" fontId="50" fillId="37" borderId="37" xfId="45" applyNumberFormat="1" applyFont="1" applyFill="1" applyBorder="1" applyAlignment="1">
      <alignment horizontal="center" vertical="center"/>
    </xf>
    <xf numFmtId="169" fontId="49" fillId="34" borderId="37" xfId="48" applyNumberFormat="1" applyFont="1" applyFill="1" applyBorder="1" applyAlignment="1">
      <alignment horizontal="center" vertical="center"/>
    </xf>
    <xf numFmtId="169" fontId="49" fillId="0" borderId="37" xfId="48" applyNumberFormat="1" applyFont="1" applyFill="1" applyBorder="1" applyAlignment="1">
      <alignment horizontal="center" vertical="center"/>
    </xf>
    <xf numFmtId="0" fontId="42" fillId="37" borderId="47" xfId="45" applyFont="1" applyFill="1" applyBorder="1" applyAlignment="1">
      <alignment horizontal="center" vertical="center"/>
    </xf>
    <xf numFmtId="0" fontId="40" fillId="36" borderId="19" xfId="45" applyFont="1" applyFill="1" applyBorder="1" applyAlignment="1">
      <alignment horizontal="center" vertical="center"/>
    </xf>
    <xf numFmtId="0" fontId="40" fillId="36" borderId="19" xfId="45" applyFont="1" applyFill="1" applyBorder="1" applyAlignment="1">
      <alignment horizontal="center" vertical="center" wrapText="1"/>
    </xf>
    <xf numFmtId="0" fontId="49" fillId="34" borderId="21" xfId="45" applyFont="1" applyFill="1" applyBorder="1" applyAlignment="1">
      <alignment horizontal="center" vertical="center"/>
    </xf>
    <xf numFmtId="4" fontId="49" fillId="34" borderId="21" xfId="45" applyNumberFormat="1" applyFont="1" applyFill="1" applyBorder="1" applyAlignment="1">
      <alignment horizontal="center" vertical="center"/>
    </xf>
    <xf numFmtId="4" fontId="49" fillId="34" borderId="21" xfId="45" applyNumberFormat="1" applyFont="1" applyFill="1" applyBorder="1" applyAlignment="1">
      <alignment horizontal="justify" vertical="center" wrapText="1"/>
    </xf>
    <xf numFmtId="0" fontId="42" fillId="37" borderId="47" xfId="45" applyFont="1" applyFill="1" applyBorder="1" applyAlignment="1">
      <alignment vertical="center"/>
    </xf>
    <xf numFmtId="0" fontId="42" fillId="37" borderId="7" xfId="45" applyFont="1" applyFill="1" applyBorder="1" applyAlignment="1">
      <alignment vertical="center"/>
    </xf>
    <xf numFmtId="0" fontId="42" fillId="37" borderId="48" xfId="45" applyFont="1" applyFill="1" applyBorder="1" applyAlignment="1">
      <alignment vertical="center"/>
    </xf>
    <xf numFmtId="0" fontId="42" fillId="37" borderId="7" xfId="45" applyFont="1" applyFill="1" applyBorder="1" applyAlignment="1">
      <alignment horizontal="center" vertical="center"/>
    </xf>
    <xf numFmtId="169" fontId="42" fillId="37" borderId="48" xfId="45" applyNumberFormat="1" applyFont="1" applyFill="1" applyBorder="1" applyAlignment="1">
      <alignment horizontal="center" vertical="center"/>
    </xf>
    <xf numFmtId="4" fontId="40" fillId="36" borderId="19" xfId="45" applyNumberFormat="1" applyFont="1" applyFill="1" applyBorder="1" applyAlignment="1">
      <alignment horizontal="center" vertical="center" wrapText="1"/>
    </xf>
    <xf numFmtId="4" fontId="40" fillId="36" borderId="19" xfId="45" applyNumberFormat="1" applyFont="1" applyFill="1" applyBorder="1" applyAlignment="1">
      <alignment horizontal="center" vertical="center"/>
    </xf>
    <xf numFmtId="1" fontId="49" fillId="34" borderId="21" xfId="45" applyNumberFormat="1" applyFont="1" applyFill="1" applyBorder="1" applyAlignment="1">
      <alignment horizontal="center" vertical="center" wrapText="1"/>
    </xf>
    <xf numFmtId="0" fontId="50" fillId="37" borderId="47" xfId="45" applyFont="1" applyFill="1" applyBorder="1" applyAlignment="1">
      <alignment horizontal="center" vertical="center"/>
    </xf>
    <xf numFmtId="169" fontId="50" fillId="37" borderId="48" xfId="45" applyNumberFormat="1" applyFont="1" applyFill="1" applyBorder="1" applyAlignment="1">
      <alignment horizontal="center" vertical="center"/>
    </xf>
    <xf numFmtId="3" fontId="49" fillId="34" borderId="21" xfId="48" applyNumberFormat="1" applyFont="1" applyFill="1" applyBorder="1" applyAlignment="1">
      <alignment horizontal="center" vertical="center"/>
    </xf>
    <xf numFmtId="0" fontId="50" fillId="37" borderId="48" xfId="45" applyFont="1" applyFill="1" applyBorder="1" applyAlignment="1">
      <alignment horizontal="left" vertical="center"/>
    </xf>
    <xf numFmtId="0" fontId="50" fillId="37" borderId="7" xfId="45" applyFont="1" applyFill="1" applyBorder="1" applyAlignment="1">
      <alignment horizontal="center" vertical="center"/>
    </xf>
    <xf numFmtId="1" fontId="49" fillId="34" borderId="21" xfId="45" applyNumberFormat="1" applyFont="1" applyFill="1" applyBorder="1" applyAlignment="1">
      <alignment horizontal="center" vertical="center"/>
    </xf>
    <xf numFmtId="0" fontId="50" fillId="37" borderId="47" xfId="45" applyFont="1" applyFill="1" applyBorder="1" applyAlignment="1">
      <alignment horizontal="left" vertical="center"/>
    </xf>
    <xf numFmtId="0" fontId="50" fillId="37" borderId="7" xfId="45" applyFont="1" applyFill="1" applyBorder="1" applyAlignment="1">
      <alignment horizontal="left" vertical="center"/>
    </xf>
    <xf numFmtId="4" fontId="49" fillId="34" borderId="37" xfId="45" applyNumberFormat="1" applyFont="1" applyFill="1" applyBorder="1" applyAlignment="1">
      <alignment horizontal="center" vertical="center" wrapText="1"/>
    </xf>
    <xf numFmtId="0" fontId="49" fillId="36" borderId="37" xfId="45" applyFont="1" applyFill="1" applyBorder="1" applyAlignment="1">
      <alignment horizontal="center"/>
    </xf>
    <xf numFmtId="0" fontId="50" fillId="37" borderId="37" xfId="45" applyFont="1" applyFill="1" applyBorder="1" applyAlignment="1">
      <alignment vertical="center"/>
    </xf>
    <xf numFmtId="4" fontId="50" fillId="37" borderId="37" xfId="45" applyNumberFormat="1" applyFont="1" applyFill="1" applyBorder="1" applyAlignment="1">
      <alignment horizontal="right" vertical="center"/>
    </xf>
    <xf numFmtId="10" fontId="50" fillId="37" borderId="37" xfId="34" applyNumberFormat="1" applyFont="1" applyFill="1" applyBorder="1" applyAlignment="1">
      <alignment horizontal="center" vertical="center"/>
    </xf>
    <xf numFmtId="10" fontId="49" fillId="0" borderId="37" xfId="34" applyNumberFormat="1" applyFont="1" applyFill="1" applyBorder="1" applyAlignment="1">
      <alignment horizontal="center" vertical="center"/>
    </xf>
    <xf numFmtId="0" fontId="49" fillId="0" borderId="37" xfId="45" applyFont="1" applyBorder="1" applyAlignment="1">
      <alignment horizontal="center" vertical="center" wrapText="1"/>
    </xf>
    <xf numFmtId="0" fontId="49" fillId="0" borderId="21" xfId="45" applyFont="1" applyBorder="1" applyAlignment="1">
      <alignment vertical="center"/>
    </xf>
    <xf numFmtId="0" fontId="49" fillId="0" borderId="21" xfId="45" applyFont="1" applyBorder="1" applyAlignment="1">
      <alignment horizontal="center" vertical="center"/>
    </xf>
    <xf numFmtId="4" fontId="49" fillId="0" borderId="21" xfId="45" applyNumberFormat="1" applyFont="1" applyBorder="1" applyAlignment="1">
      <alignment horizontal="center" vertical="center"/>
    </xf>
    <xf numFmtId="1" fontId="49" fillId="0" borderId="0" xfId="45" applyNumberFormat="1" applyFont="1" applyAlignment="1">
      <alignment horizontal="center" vertical="center"/>
    </xf>
    <xf numFmtId="10" fontId="49" fillId="0" borderId="0" xfId="34" applyNumberFormat="1" applyFont="1" applyFill="1" applyBorder="1" applyAlignment="1">
      <alignment horizontal="center" vertical="center"/>
    </xf>
    <xf numFmtId="1" fontId="49" fillId="0" borderId="21" xfId="45" applyNumberFormat="1" applyFont="1" applyBorder="1" applyAlignment="1">
      <alignment horizontal="center" vertical="center"/>
    </xf>
    <xf numFmtId="10" fontId="49" fillId="0" borderId="21" xfId="34" applyNumberFormat="1" applyFont="1" applyFill="1" applyBorder="1" applyAlignment="1">
      <alignment horizontal="center" vertical="center"/>
    </xf>
    <xf numFmtId="169" fontId="49" fillId="0" borderId="21" xfId="45" applyNumberFormat="1" applyFont="1" applyBorder="1" applyAlignment="1">
      <alignment horizontal="center" vertical="center"/>
    </xf>
    <xf numFmtId="169" fontId="49" fillId="0" borderId="37" xfId="45" applyNumberFormat="1" applyFont="1" applyBorder="1" applyAlignment="1">
      <alignment horizontal="center" vertical="center"/>
    </xf>
    <xf numFmtId="169" fontId="49" fillId="0" borderId="0" xfId="45" applyNumberFormat="1" applyFont="1" applyAlignment="1">
      <alignment horizontal="center" vertical="center"/>
    </xf>
    <xf numFmtId="4" fontId="49" fillId="0" borderId="37" xfId="45" applyNumberFormat="1" applyFont="1" applyBorder="1" applyAlignment="1">
      <alignment vertical="center" wrapText="1"/>
    </xf>
    <xf numFmtId="4" fontId="49" fillId="0" borderId="0" xfId="45" applyNumberFormat="1" applyFont="1" applyAlignment="1">
      <alignment horizontal="right"/>
    </xf>
    <xf numFmtId="4" fontId="49" fillId="0" borderId="0" xfId="45" applyNumberFormat="1" applyFont="1" applyAlignment="1">
      <alignment horizontal="center"/>
    </xf>
    <xf numFmtId="1" fontId="49" fillId="0" borderId="0" xfId="45" applyNumberFormat="1" applyFont="1"/>
    <xf numFmtId="0" fontId="49" fillId="0" borderId="21" xfId="45" applyFont="1" applyBorder="1" applyAlignment="1">
      <alignment horizontal="center" vertical="center" wrapText="1"/>
    </xf>
    <xf numFmtId="0" fontId="49" fillId="0" borderId="21" xfId="45" applyFont="1" applyBorder="1" applyAlignment="1">
      <alignment vertical="center" wrapText="1"/>
    </xf>
    <xf numFmtId="0" fontId="50" fillId="37" borderId="17" xfId="45" applyFont="1" applyFill="1" applyBorder="1" applyAlignment="1">
      <alignment vertical="center"/>
    </xf>
    <xf numFmtId="0" fontId="50" fillId="37" borderId="6" xfId="45" applyFont="1" applyFill="1" applyBorder="1" applyAlignment="1">
      <alignment vertical="center"/>
    </xf>
    <xf numFmtId="0" fontId="50" fillId="37" borderId="13" xfId="45" applyFont="1" applyFill="1" applyBorder="1" applyAlignment="1">
      <alignment vertical="center"/>
    </xf>
    <xf numFmtId="0" fontId="50" fillId="37" borderId="13" xfId="45" applyFont="1" applyFill="1" applyBorder="1" applyAlignment="1">
      <alignment horizontal="center" vertical="center"/>
    </xf>
    <xf numFmtId="0" fontId="50" fillId="37" borderId="19" xfId="45" applyFont="1" applyFill="1" applyBorder="1" applyAlignment="1">
      <alignment horizontal="center" vertical="center"/>
    </xf>
    <xf numFmtId="4" fontId="50" fillId="37" borderId="19" xfId="45" applyNumberFormat="1" applyFont="1" applyFill="1" applyBorder="1" applyAlignment="1">
      <alignment horizontal="right" vertical="center"/>
    </xf>
    <xf numFmtId="169" fontId="50" fillId="37" borderId="19" xfId="45" applyNumberFormat="1" applyFont="1" applyFill="1" applyBorder="1" applyAlignment="1">
      <alignment horizontal="center" vertical="center"/>
    </xf>
    <xf numFmtId="10" fontId="50" fillId="37" borderId="19" xfId="34" applyNumberFormat="1" applyFont="1" applyFill="1" applyBorder="1" applyAlignment="1">
      <alignment horizontal="center" vertical="center"/>
    </xf>
    <xf numFmtId="0" fontId="40" fillId="36" borderId="37" xfId="45" applyFont="1" applyFill="1" applyBorder="1" applyAlignment="1">
      <alignment vertical="center"/>
    </xf>
    <xf numFmtId="4" fontId="40" fillId="36" borderId="37" xfId="45" applyNumberFormat="1" applyFont="1" applyFill="1" applyBorder="1" applyAlignment="1">
      <alignment horizontal="right" vertical="center"/>
    </xf>
    <xf numFmtId="10" fontId="40" fillId="36" borderId="37" xfId="34" applyNumberFormat="1" applyFont="1" applyFill="1" applyBorder="1" applyAlignment="1">
      <alignment horizontal="center" vertical="center"/>
    </xf>
    <xf numFmtId="169" fontId="40" fillId="36" borderId="37" xfId="45" applyNumberFormat="1" applyFont="1" applyFill="1" applyBorder="1" applyAlignment="1">
      <alignment horizontal="right" vertical="center"/>
    </xf>
    <xf numFmtId="169" fontId="40" fillId="36" borderId="37" xfId="45" applyNumberFormat="1" applyFont="1" applyFill="1" applyBorder="1" applyAlignment="1">
      <alignment horizontal="center" vertical="center"/>
    </xf>
    <xf numFmtId="0" fontId="52" fillId="36" borderId="37" xfId="45" applyFont="1" applyFill="1" applyBorder="1" applyAlignment="1">
      <alignment vertical="center"/>
    </xf>
    <xf numFmtId="0" fontId="40" fillId="36" borderId="7" xfId="45" applyFont="1" applyFill="1" applyBorder="1" applyAlignment="1">
      <alignment horizontal="center" vertical="center"/>
    </xf>
    <xf numFmtId="14" fontId="40" fillId="36" borderId="48" xfId="45" applyNumberFormat="1" applyFont="1" applyFill="1" applyBorder="1" applyAlignment="1">
      <alignment horizontal="center" vertical="center"/>
    </xf>
    <xf numFmtId="0" fontId="65" fillId="36" borderId="0" xfId="0" applyFont="1" applyFill="1" applyAlignment="1">
      <alignment vertical="center" wrapText="1"/>
    </xf>
    <xf numFmtId="0" fontId="63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63" fillId="0" borderId="0" xfId="0" applyFont="1" applyAlignment="1">
      <alignment vertical="center" wrapText="1"/>
    </xf>
    <xf numFmtId="0" fontId="63" fillId="0" borderId="0" xfId="0" applyFont="1" applyAlignment="1">
      <alignment horizontal="center" vertical="center" wrapText="1"/>
    </xf>
    <xf numFmtId="0" fontId="65" fillId="36" borderId="0" xfId="0" applyFont="1" applyFill="1" applyAlignment="1">
      <alignment horizontal="center" vertical="center"/>
    </xf>
    <xf numFmtId="0" fontId="66" fillId="0" borderId="0" xfId="0" applyFont="1" applyAlignment="1">
      <alignment horizontal="left" vertical="center"/>
    </xf>
    <xf numFmtId="4" fontId="66" fillId="0" borderId="0" xfId="0" applyNumberFormat="1" applyFont="1" applyAlignment="1">
      <alignment horizontal="center" vertical="center"/>
    </xf>
    <xf numFmtId="10" fontId="66" fillId="0" borderId="0" xfId="34" applyNumberFormat="1" applyFont="1" applyAlignment="1">
      <alignment horizontal="left" vertical="center"/>
    </xf>
    <xf numFmtId="3" fontId="66" fillId="0" borderId="0" xfId="0" applyNumberFormat="1" applyFont="1" applyAlignment="1">
      <alignment horizontal="center" vertical="center"/>
    </xf>
    <xf numFmtId="10" fontId="66" fillId="0" borderId="0" xfId="50" applyNumberFormat="1" applyFont="1" applyAlignment="1">
      <alignment horizontal="center" vertical="center"/>
    </xf>
    <xf numFmtId="3" fontId="67" fillId="36" borderId="0" xfId="0" applyNumberFormat="1" applyFont="1" applyFill="1" applyAlignment="1">
      <alignment horizontal="center" vertical="center"/>
    </xf>
    <xf numFmtId="0" fontId="65" fillId="36" borderId="37" xfId="0" applyFont="1" applyFill="1" applyBorder="1" applyAlignment="1">
      <alignment horizontal="center" vertical="center"/>
    </xf>
    <xf numFmtId="0" fontId="66" fillId="0" borderId="47" xfId="0" applyFont="1" applyBorder="1" applyAlignment="1">
      <alignment vertical="center" wrapText="1"/>
    </xf>
    <xf numFmtId="0" fontId="66" fillId="0" borderId="7" xfId="0" applyFont="1" applyBorder="1" applyAlignment="1">
      <alignment vertical="center"/>
    </xf>
    <xf numFmtId="0" fontId="63" fillId="0" borderId="47" xfId="0" applyFont="1" applyBorder="1" applyAlignment="1">
      <alignment horizontal="left" vertical="center" wrapText="1"/>
    </xf>
    <xf numFmtId="0" fontId="63" fillId="0" borderId="37" xfId="0" applyFont="1" applyBorder="1" applyAlignment="1">
      <alignment horizontal="left" vertical="center" wrapText="1"/>
    </xf>
    <xf numFmtId="0" fontId="63" fillId="0" borderId="0" xfId="0" applyFont="1" applyAlignment="1">
      <alignment horizontal="left" vertical="center"/>
    </xf>
    <xf numFmtId="10" fontId="40" fillId="36" borderId="48" xfId="34" applyNumberFormat="1" applyFont="1" applyFill="1" applyBorder="1" applyAlignment="1">
      <alignment horizontal="right" vertical="center"/>
    </xf>
    <xf numFmtId="0" fontId="50" fillId="36" borderId="47" xfId="45" applyFont="1" applyFill="1" applyBorder="1" applyAlignment="1">
      <alignment horizontal="left" vertical="center"/>
    </xf>
    <xf numFmtId="0" fontId="50" fillId="36" borderId="7" xfId="45" applyFont="1" applyFill="1" applyBorder="1" applyAlignment="1">
      <alignment horizontal="right" vertical="center"/>
    </xf>
    <xf numFmtId="0" fontId="50" fillId="36" borderId="7" xfId="45" applyFont="1" applyFill="1" applyBorder="1" applyAlignment="1">
      <alignment horizontal="center" vertical="center"/>
    </xf>
    <xf numFmtId="0" fontId="50" fillId="36" borderId="7" xfId="45" applyFont="1" applyFill="1" applyBorder="1" applyAlignment="1">
      <alignment horizontal="left" vertical="center"/>
    </xf>
    <xf numFmtId="4" fontId="50" fillId="36" borderId="48" xfId="45" applyNumberFormat="1" applyFont="1" applyFill="1" applyBorder="1" applyAlignment="1">
      <alignment horizontal="left" vertical="center"/>
    </xf>
    <xf numFmtId="0" fontId="63" fillId="0" borderId="0" xfId="0" applyFont="1" applyAlignment="1">
      <alignment horizontal="center" vertical="center"/>
    </xf>
    <xf numFmtId="0" fontId="66" fillId="0" borderId="48" xfId="0" applyFont="1" applyBorder="1" applyAlignment="1">
      <alignment horizontal="center" vertical="center"/>
    </xf>
    <xf numFmtId="164" fontId="65" fillId="36" borderId="0" xfId="79" applyFont="1" applyFill="1" applyAlignment="1">
      <alignment horizontal="center" vertical="center"/>
    </xf>
    <xf numFmtId="0" fontId="65" fillId="36" borderId="37" xfId="0" applyFont="1" applyFill="1" applyBorder="1" applyAlignment="1">
      <alignment vertical="center"/>
    </xf>
    <xf numFmtId="0" fontId="66" fillId="0" borderId="47" xfId="0" applyFont="1" applyBorder="1" applyAlignment="1">
      <alignment horizontal="center" vertical="center"/>
    </xf>
    <xf numFmtId="0" fontId="63" fillId="0" borderId="7" xfId="0" applyFont="1" applyBorder="1" applyAlignment="1">
      <alignment vertical="center"/>
    </xf>
    <xf numFmtId="0" fontId="63" fillId="0" borderId="48" xfId="0" applyFont="1" applyBorder="1" applyAlignment="1">
      <alignment horizontal="center" vertical="center"/>
    </xf>
    <xf numFmtId="0" fontId="63" fillId="37" borderId="37" xfId="0" applyFont="1" applyFill="1" applyBorder="1" applyAlignment="1">
      <alignment horizontal="left" vertical="center"/>
    </xf>
    <xf numFmtId="4" fontId="63" fillId="37" borderId="37" xfId="0" applyNumberFormat="1" applyFont="1" applyFill="1" applyBorder="1" applyAlignment="1">
      <alignment horizontal="center" vertical="center"/>
    </xf>
    <xf numFmtId="4" fontId="66" fillId="0" borderId="37" xfId="0" applyNumberFormat="1" applyFont="1" applyBorder="1" applyAlignment="1">
      <alignment horizontal="center" vertical="center"/>
    </xf>
    <xf numFmtId="4" fontId="65" fillId="36" borderId="37" xfId="0" applyNumberFormat="1" applyFont="1" applyFill="1" applyBorder="1" applyAlignment="1">
      <alignment horizontal="center" vertical="center"/>
    </xf>
    <xf numFmtId="0" fontId="65" fillId="36" borderId="19" xfId="0" applyFont="1" applyFill="1" applyBorder="1" applyAlignment="1">
      <alignment horizontal="center" vertical="center"/>
    </xf>
    <xf numFmtId="0" fontId="65" fillId="36" borderId="19" xfId="0" applyFont="1" applyFill="1" applyBorder="1" applyAlignment="1">
      <alignment horizontal="left" vertical="center"/>
    </xf>
    <xf numFmtId="4" fontId="65" fillId="36" borderId="19" xfId="0" applyNumberFormat="1" applyFont="1" applyFill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4" fontId="66" fillId="0" borderId="21" xfId="0" applyNumberFormat="1" applyFont="1" applyBorder="1" applyAlignment="1">
      <alignment horizontal="center" vertical="center"/>
    </xf>
    <xf numFmtId="2" fontId="65" fillId="36" borderId="37" xfId="50" applyNumberFormat="1" applyFont="1" applyFill="1" applyBorder="1" applyAlignment="1">
      <alignment horizontal="center" vertical="center"/>
    </xf>
    <xf numFmtId="0" fontId="66" fillId="0" borderId="48" xfId="0" applyFont="1" applyBorder="1" applyAlignment="1">
      <alignment horizontal="left" vertical="center"/>
    </xf>
    <xf numFmtId="0" fontId="66" fillId="0" borderId="19" xfId="0" applyFont="1" applyBorder="1" applyAlignment="1">
      <alignment horizontal="center" vertical="center"/>
    </xf>
    <xf numFmtId="4" fontId="66" fillId="0" borderId="19" xfId="0" applyNumberFormat="1" applyFont="1" applyBorder="1" applyAlignment="1">
      <alignment horizontal="center" vertical="center"/>
    </xf>
    <xf numFmtId="0" fontId="66" fillId="0" borderId="7" xfId="0" applyFont="1" applyBorder="1" applyAlignment="1">
      <alignment horizontal="left" vertical="center"/>
    </xf>
    <xf numFmtId="4" fontId="63" fillId="35" borderId="37" xfId="0" applyNumberFormat="1" applyFont="1" applyFill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10" fontId="66" fillId="0" borderId="48" xfId="34" applyNumberFormat="1" applyFont="1" applyFill="1" applyBorder="1" applyAlignment="1">
      <alignment horizontal="center" vertical="center"/>
    </xf>
    <xf numFmtId="10" fontId="66" fillId="0" borderId="48" xfId="0" applyNumberFormat="1" applyFont="1" applyBorder="1" applyAlignment="1">
      <alignment horizontal="center" vertical="center"/>
    </xf>
    <xf numFmtId="0" fontId="66" fillId="0" borderId="13" xfId="0" applyFont="1" applyBorder="1" applyAlignment="1">
      <alignment horizontal="left" vertical="center"/>
    </xf>
    <xf numFmtId="0" fontId="66" fillId="0" borderId="15" xfId="0" applyFont="1" applyBorder="1" applyAlignment="1">
      <alignment horizontal="left" vertical="center"/>
    </xf>
    <xf numFmtId="0" fontId="66" fillId="0" borderId="48" xfId="0" applyFont="1" applyBorder="1" applyAlignment="1">
      <alignment horizontal="left" vertical="center" wrapText="1"/>
    </xf>
    <xf numFmtId="0" fontId="63" fillId="37" borderId="19" xfId="0" applyFont="1" applyFill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4" fontId="40" fillId="36" borderId="37" xfId="46" applyNumberFormat="1" applyFont="1" applyFill="1" applyBorder="1" applyAlignment="1">
      <alignment horizontal="center" vertical="center"/>
    </xf>
    <xf numFmtId="10" fontId="66" fillId="0" borderId="13" xfId="0" applyNumberFormat="1" applyFont="1" applyBorder="1" applyAlignment="1">
      <alignment horizontal="center" vertical="center"/>
    </xf>
    <xf numFmtId="0" fontId="66" fillId="0" borderId="6" xfId="0" applyFont="1" applyBorder="1" applyAlignment="1">
      <alignment horizontal="left" vertical="center"/>
    </xf>
    <xf numFmtId="0" fontId="66" fillId="0" borderId="17" xfId="0" applyFont="1" applyBorder="1" applyAlignment="1">
      <alignment vertical="center" wrapText="1"/>
    </xf>
    <xf numFmtId="0" fontId="66" fillId="0" borderId="6" xfId="0" applyFont="1" applyBorder="1" applyAlignment="1">
      <alignment vertical="center"/>
    </xf>
    <xf numFmtId="0" fontId="66" fillId="0" borderId="13" xfId="0" applyFont="1" applyBorder="1" applyAlignment="1">
      <alignment horizontal="center" vertical="center"/>
    </xf>
    <xf numFmtId="169" fontId="46" fillId="0" borderId="47" xfId="0" applyNumberFormat="1" applyFont="1" applyBorder="1" applyAlignment="1">
      <alignment horizontal="left" vertical="center"/>
    </xf>
    <xf numFmtId="0" fontId="66" fillId="0" borderId="47" xfId="0" applyFont="1" applyBorder="1" applyAlignment="1">
      <alignment horizontal="left" vertical="center"/>
    </xf>
    <xf numFmtId="0" fontId="64" fillId="0" borderId="0" xfId="0" applyFont="1" applyAlignment="1">
      <alignment horizontal="center"/>
    </xf>
    <xf numFmtId="0" fontId="63" fillId="0" borderId="48" xfId="0" applyFont="1" applyBorder="1" applyAlignment="1">
      <alignment vertical="center"/>
    </xf>
    <xf numFmtId="0" fontId="66" fillId="0" borderId="18" xfId="0" applyFont="1" applyBorder="1" applyAlignment="1">
      <alignment horizontal="center" vertical="center"/>
    </xf>
    <xf numFmtId="0" fontId="0" fillId="0" borderId="7" xfId="0" applyBorder="1"/>
    <xf numFmtId="10" fontId="66" fillId="0" borderId="37" xfId="0" applyNumberFormat="1" applyFont="1" applyBorder="1" applyAlignment="1">
      <alignment horizontal="center" vertical="center"/>
    </xf>
    <xf numFmtId="10" fontId="66" fillId="0" borderId="37" xfId="34" applyNumberFormat="1" applyFont="1" applyFill="1" applyBorder="1" applyAlignment="1">
      <alignment horizontal="center" vertical="center"/>
    </xf>
    <xf numFmtId="0" fontId="0" fillId="36" borderId="48" xfId="0" applyFill="1" applyBorder="1"/>
    <xf numFmtId="0" fontId="65" fillId="36" borderId="47" xfId="0" applyFont="1" applyFill="1" applyBorder="1" applyAlignment="1">
      <alignment horizontal="center" vertical="center"/>
    </xf>
    <xf numFmtId="0" fontId="66" fillId="0" borderId="37" xfId="0" applyFont="1" applyBorder="1" applyAlignment="1">
      <alignment horizontal="center" vertical="center"/>
    </xf>
    <xf numFmtId="0" fontId="62" fillId="40" borderId="19" xfId="0" applyFont="1" applyFill="1" applyBorder="1" applyAlignment="1">
      <alignment horizontal="center" vertical="center"/>
    </xf>
    <xf numFmtId="0" fontId="8" fillId="0" borderId="47" xfId="0" applyFont="1" applyBorder="1"/>
    <xf numFmtId="0" fontId="0" fillId="0" borderId="48" xfId="0" applyBorder="1"/>
    <xf numFmtId="169" fontId="0" fillId="0" borderId="47" xfId="0" applyNumberFormat="1" applyBorder="1" applyAlignment="1">
      <alignment horizontal="left"/>
    </xf>
    <xf numFmtId="0" fontId="43" fillId="0" borderId="37" xfId="0" applyFont="1" applyBorder="1" applyAlignment="1">
      <alignment horizontal="left" vertical="center" wrapText="1"/>
    </xf>
    <xf numFmtId="1" fontId="53" fillId="0" borderId="0" xfId="45" applyNumberFormat="1" applyFont="1" applyAlignment="1">
      <alignment horizontal="center" vertical="center"/>
    </xf>
    <xf numFmtId="0" fontId="53" fillId="0" borderId="0" xfId="45" applyFont="1" applyAlignment="1">
      <alignment horizontal="left" vertical="center"/>
    </xf>
    <xf numFmtId="0" fontId="53" fillId="0" borderId="0" xfId="45" applyFont="1" applyAlignment="1">
      <alignment vertical="center"/>
    </xf>
    <xf numFmtId="0" fontId="53" fillId="0" borderId="0" xfId="45" applyFont="1" applyAlignment="1">
      <alignment horizontal="right"/>
    </xf>
    <xf numFmtId="10" fontId="53" fillId="0" borderId="0" xfId="46" applyNumberFormat="1" applyFont="1" applyBorder="1" applyAlignment="1">
      <alignment horizontal="left" vertical="center"/>
    </xf>
    <xf numFmtId="4" fontId="53" fillId="0" borderId="0" xfId="45" applyNumberFormat="1" applyFont="1" applyAlignment="1">
      <alignment vertical="center"/>
    </xf>
    <xf numFmtId="43" fontId="53" fillId="0" borderId="0" xfId="47" applyNumberFormat="1" applyFont="1" applyBorder="1" applyAlignment="1">
      <alignment vertical="center"/>
    </xf>
    <xf numFmtId="0" fontId="53" fillId="34" borderId="47" xfId="45" applyFont="1" applyFill="1" applyBorder="1" applyAlignment="1">
      <alignment horizontal="left" vertical="center"/>
    </xf>
    <xf numFmtId="0" fontId="53" fillId="34" borderId="7" xfId="45" applyFont="1" applyFill="1" applyBorder="1" applyAlignment="1">
      <alignment horizontal="left" vertical="center"/>
    </xf>
    <xf numFmtId="0" fontId="53" fillId="34" borderId="7" xfId="45" applyFont="1" applyFill="1" applyBorder="1" applyAlignment="1">
      <alignment horizontal="right"/>
    </xf>
    <xf numFmtId="43" fontId="53" fillId="34" borderId="7" xfId="47" applyNumberFormat="1" applyFont="1" applyFill="1" applyBorder="1" applyAlignment="1">
      <alignment horizontal="left" vertical="center"/>
    </xf>
    <xf numFmtId="4" fontId="53" fillId="34" borderId="7" xfId="45" applyNumberFormat="1" applyFont="1" applyFill="1" applyBorder="1" applyAlignment="1">
      <alignment vertical="center"/>
    </xf>
    <xf numFmtId="0" fontId="53" fillId="34" borderId="47" xfId="45" applyFont="1" applyFill="1" applyBorder="1" applyAlignment="1">
      <alignment vertical="center"/>
    </xf>
    <xf numFmtId="0" fontId="53" fillId="34" borderId="7" xfId="45" applyFont="1" applyFill="1" applyBorder="1" applyAlignment="1">
      <alignment vertical="center"/>
    </xf>
    <xf numFmtId="0" fontId="55" fillId="34" borderId="47" xfId="45" applyFont="1" applyFill="1" applyBorder="1" applyAlignment="1">
      <alignment horizontal="left" vertical="center"/>
    </xf>
    <xf numFmtId="0" fontId="55" fillId="34" borderId="7" xfId="45" applyFont="1" applyFill="1" applyBorder="1" applyAlignment="1">
      <alignment horizontal="left" vertical="center"/>
    </xf>
    <xf numFmtId="10" fontId="53" fillId="34" borderId="7" xfId="46" applyNumberFormat="1" applyFont="1" applyFill="1" applyBorder="1" applyAlignment="1">
      <alignment vertical="center"/>
    </xf>
    <xf numFmtId="43" fontId="53" fillId="34" borderId="7" xfId="47" applyNumberFormat="1" applyFont="1" applyFill="1" applyBorder="1" applyAlignment="1">
      <alignment vertical="center"/>
    </xf>
    <xf numFmtId="10" fontId="53" fillId="34" borderId="37" xfId="46" applyNumberFormat="1" applyFont="1" applyFill="1" applyBorder="1" applyAlignment="1">
      <alignment horizontal="center" vertical="center"/>
    </xf>
    <xf numFmtId="1" fontId="54" fillId="37" borderId="37" xfId="45" applyNumberFormat="1" applyFont="1" applyFill="1" applyBorder="1" applyAlignment="1">
      <alignment horizontal="center" vertical="center"/>
    </xf>
    <xf numFmtId="0" fontId="54" fillId="37" borderId="37" xfId="45" applyFont="1" applyFill="1" applyBorder="1" applyAlignment="1">
      <alignment horizontal="left" vertical="center"/>
    </xf>
    <xf numFmtId="4" fontId="54" fillId="37" borderId="37" xfId="46" applyNumberFormat="1" applyFont="1" applyFill="1" applyBorder="1" applyAlignment="1">
      <alignment horizontal="center" vertical="center"/>
    </xf>
    <xf numFmtId="0" fontId="44" fillId="0" borderId="0" xfId="45" applyFont="1" applyAlignment="1">
      <alignment horizontal="left" vertical="center"/>
    </xf>
    <xf numFmtId="0" fontId="45" fillId="0" borderId="0" xfId="45" applyFont="1" applyAlignment="1">
      <alignment horizontal="left" vertical="center"/>
    </xf>
    <xf numFmtId="0" fontId="45" fillId="0" borderId="0" xfId="45" applyFont="1"/>
    <xf numFmtId="0" fontId="44" fillId="0" borderId="0" xfId="45" applyFont="1" applyAlignment="1">
      <alignment horizontal="right" vertical="center"/>
    </xf>
    <xf numFmtId="14" fontId="45" fillId="0" borderId="0" xfId="49" applyNumberFormat="1" applyFont="1" applyAlignment="1">
      <alignment horizontal="center" vertical="center"/>
    </xf>
    <xf numFmtId="0" fontId="45" fillId="0" borderId="0" xfId="49" applyFont="1" applyAlignment="1">
      <alignment horizontal="center" vertical="center"/>
    </xf>
    <xf numFmtId="0" fontId="69" fillId="0" borderId="0" xfId="45" applyFont="1" applyAlignment="1">
      <alignment horizontal="left" vertical="center"/>
    </xf>
    <xf numFmtId="0" fontId="45" fillId="0" borderId="7" xfId="49" applyFont="1" applyBorder="1" applyAlignment="1">
      <alignment horizontal="center" vertical="center"/>
    </xf>
    <xf numFmtId="0" fontId="45" fillId="0" borderId="48" xfId="49" applyFont="1" applyBorder="1" applyAlignment="1">
      <alignment horizontal="center" vertical="center"/>
    </xf>
    <xf numFmtId="0" fontId="45" fillId="0" borderId="19" xfId="49" applyFont="1" applyBorder="1" applyAlignment="1">
      <alignment horizontal="center" vertical="center"/>
    </xf>
    <xf numFmtId="0" fontId="45" fillId="0" borderId="20" xfId="49" applyFont="1" applyBorder="1" applyAlignment="1">
      <alignment horizontal="center" vertical="center"/>
    </xf>
    <xf numFmtId="0" fontId="45" fillId="0" borderId="21" xfId="49" applyFont="1" applyBorder="1" applyAlignment="1">
      <alignment horizontal="center" vertical="center"/>
    </xf>
    <xf numFmtId="1" fontId="69" fillId="0" borderId="0" xfId="45" applyNumberFormat="1" applyFont="1" applyAlignment="1">
      <alignment horizontal="center" vertical="center"/>
    </xf>
    <xf numFmtId="0" fontId="70" fillId="0" borderId="0" xfId="45" applyFont="1" applyAlignment="1">
      <alignment horizontal="left" vertical="center"/>
    </xf>
    <xf numFmtId="0" fontId="69" fillId="0" borderId="0" xfId="45" applyFont="1" applyAlignment="1">
      <alignment horizontal="right"/>
    </xf>
    <xf numFmtId="43" fontId="69" fillId="0" borderId="0" xfId="47" applyNumberFormat="1" applyFont="1" applyAlignment="1">
      <alignment horizontal="center" vertical="center"/>
    </xf>
    <xf numFmtId="4" fontId="69" fillId="0" borderId="0" xfId="45" applyNumberFormat="1" applyFont="1" applyAlignment="1">
      <alignment vertical="center"/>
    </xf>
    <xf numFmtId="4" fontId="69" fillId="0" borderId="0" xfId="46" applyNumberFormat="1" applyFont="1" applyAlignment="1">
      <alignment vertical="center"/>
    </xf>
    <xf numFmtId="3" fontId="45" fillId="0" borderId="0" xfId="49" applyNumberFormat="1" applyFont="1" applyAlignment="1">
      <alignment horizontal="left" vertical="center"/>
    </xf>
    <xf numFmtId="0" fontId="45" fillId="0" borderId="0" xfId="49" applyFont="1" applyAlignment="1">
      <alignment horizontal="left" vertical="center"/>
    </xf>
    <xf numFmtId="0" fontId="43" fillId="0" borderId="37" xfId="0" applyFont="1" applyBorder="1"/>
    <xf numFmtId="0" fontId="71" fillId="0" borderId="37" xfId="0" applyFont="1" applyBorder="1" applyAlignment="1">
      <alignment vertical="center" wrapText="1"/>
    </xf>
    <xf numFmtId="0" fontId="43" fillId="41" borderId="37" xfId="0" applyFont="1" applyFill="1" applyBorder="1" applyAlignment="1">
      <alignment vertical="center" wrapText="1"/>
    </xf>
    <xf numFmtId="169" fontId="43" fillId="41" borderId="37" xfId="0" applyNumberFormat="1" applyFont="1" applyFill="1" applyBorder="1" applyAlignment="1">
      <alignment horizontal="center" vertical="center"/>
    </xf>
    <xf numFmtId="0" fontId="43" fillId="42" borderId="37" xfId="0" applyFont="1" applyFill="1" applyBorder="1" applyAlignment="1">
      <alignment vertical="center" wrapText="1"/>
    </xf>
    <xf numFmtId="10" fontId="43" fillId="42" borderId="37" xfId="34" applyNumberFormat="1" applyFont="1" applyFill="1" applyBorder="1" applyAlignment="1">
      <alignment horizontal="center" vertical="center"/>
    </xf>
    <xf numFmtId="0" fontId="43" fillId="43" borderId="37" xfId="0" applyFont="1" applyFill="1" applyBorder="1" applyAlignment="1">
      <alignment vertical="center" wrapText="1"/>
    </xf>
    <xf numFmtId="169" fontId="43" fillId="43" borderId="37" xfId="0" applyNumberFormat="1" applyFont="1" applyFill="1" applyBorder="1" applyAlignment="1">
      <alignment horizontal="center" vertical="center"/>
    </xf>
    <xf numFmtId="0" fontId="43" fillId="38" borderId="37" xfId="0" applyFont="1" applyFill="1" applyBorder="1" applyAlignment="1">
      <alignment vertical="center" wrapText="1"/>
    </xf>
    <xf numFmtId="10" fontId="43" fillId="38" borderId="37" xfId="34" applyNumberFormat="1" applyFont="1" applyFill="1" applyBorder="1" applyAlignment="1">
      <alignment horizontal="center" vertical="center"/>
    </xf>
    <xf numFmtId="0" fontId="43" fillId="44" borderId="37" xfId="0" applyFont="1" applyFill="1" applyBorder="1" applyAlignment="1">
      <alignment vertical="center" wrapText="1"/>
    </xf>
    <xf numFmtId="169" fontId="43" fillId="44" borderId="37" xfId="0" applyNumberFormat="1" applyFont="1" applyFill="1" applyBorder="1" applyAlignment="1">
      <alignment horizontal="center" vertical="center"/>
    </xf>
    <xf numFmtId="0" fontId="43" fillId="45" borderId="37" xfId="0" applyFont="1" applyFill="1" applyBorder="1" applyAlignment="1">
      <alignment vertical="center" wrapText="1"/>
    </xf>
    <xf numFmtId="10" fontId="43" fillId="45" borderId="37" xfId="34" applyNumberFormat="1" applyFont="1" applyFill="1" applyBorder="1" applyAlignment="1">
      <alignment horizontal="center" vertical="center"/>
    </xf>
    <xf numFmtId="0" fontId="43" fillId="46" borderId="37" xfId="0" applyFont="1" applyFill="1" applyBorder="1"/>
    <xf numFmtId="0" fontId="71" fillId="46" borderId="37" xfId="0" applyFont="1" applyFill="1" applyBorder="1" applyAlignment="1">
      <alignment vertical="center" wrapText="1"/>
    </xf>
    <xf numFmtId="0" fontId="42" fillId="46" borderId="37" xfId="0" applyFont="1" applyFill="1" applyBorder="1" applyAlignment="1">
      <alignment horizontal="center" vertical="center" wrapText="1"/>
    </xf>
    <xf numFmtId="0" fontId="43" fillId="0" borderId="44" xfId="0" applyFont="1" applyBorder="1" applyAlignment="1">
      <alignment horizontal="left" vertical="center" wrapText="1"/>
    </xf>
    <xf numFmtId="0" fontId="43" fillId="39" borderId="44" xfId="0" applyFont="1" applyFill="1" applyBorder="1"/>
    <xf numFmtId="0" fontId="43" fillId="0" borderId="45" xfId="0" applyFont="1" applyBorder="1"/>
    <xf numFmtId="0" fontId="43" fillId="0" borderId="39" xfId="0" applyFont="1" applyBorder="1"/>
    <xf numFmtId="0" fontId="43" fillId="0" borderId="41" xfId="0" applyFont="1" applyBorder="1" applyAlignment="1">
      <alignment horizontal="left" vertical="center" wrapText="1"/>
    </xf>
    <xf numFmtId="0" fontId="42" fillId="46" borderId="41" xfId="0" applyFont="1" applyFill="1" applyBorder="1" applyAlignment="1">
      <alignment horizontal="center" wrapText="1"/>
    </xf>
    <xf numFmtId="0" fontId="42" fillId="46" borderId="42" xfId="0" applyFont="1" applyFill="1" applyBorder="1" applyAlignment="1">
      <alignment horizontal="center" wrapText="1"/>
    </xf>
    <xf numFmtId="0" fontId="42" fillId="37" borderId="40" xfId="0" applyFont="1" applyFill="1" applyBorder="1" applyAlignment="1">
      <alignment horizontal="center" vertical="center" wrapText="1"/>
    </xf>
    <xf numFmtId="0" fontId="42" fillId="37" borderId="41" xfId="0" applyFont="1" applyFill="1" applyBorder="1" applyAlignment="1">
      <alignment horizontal="center" vertical="center" wrapText="1"/>
    </xf>
    <xf numFmtId="0" fontId="42" fillId="37" borderId="42" xfId="0" applyFont="1" applyFill="1" applyBorder="1" applyAlignment="1">
      <alignment horizontal="center" vertical="center" wrapText="1"/>
    </xf>
    <xf numFmtId="0" fontId="43" fillId="0" borderId="43" xfId="0" applyFont="1" applyBorder="1"/>
    <xf numFmtId="0" fontId="43" fillId="0" borderId="44" xfId="0" applyFont="1" applyBorder="1"/>
    <xf numFmtId="0" fontId="43" fillId="0" borderId="38" xfId="0" applyFont="1" applyBorder="1"/>
    <xf numFmtId="0" fontId="43" fillId="0" borderId="40" xfId="0" applyFont="1" applyBorder="1"/>
    <xf numFmtId="0" fontId="43" fillId="0" borderId="41" xfId="0" applyFont="1" applyBorder="1"/>
    <xf numFmtId="0" fontId="43" fillId="0" borderId="42" xfId="0" applyFont="1" applyBorder="1"/>
    <xf numFmtId="0" fontId="43" fillId="39" borderId="43" xfId="0" applyFont="1" applyFill="1" applyBorder="1"/>
    <xf numFmtId="0" fontId="43" fillId="46" borderId="38" xfId="0" applyFont="1" applyFill="1" applyBorder="1"/>
    <xf numFmtId="0" fontId="43" fillId="46" borderId="39" xfId="0" applyFont="1" applyFill="1" applyBorder="1"/>
    <xf numFmtId="0" fontId="43" fillId="41" borderId="44" xfId="0" applyFont="1" applyFill="1" applyBorder="1" applyAlignment="1">
      <alignment vertical="center" wrapText="1"/>
    </xf>
    <xf numFmtId="169" fontId="43" fillId="41" borderId="44" xfId="0" applyNumberFormat="1" applyFont="1" applyFill="1" applyBorder="1" applyAlignment="1">
      <alignment horizontal="center" vertical="center"/>
    </xf>
    <xf numFmtId="169" fontId="43" fillId="41" borderId="45" xfId="0" applyNumberFormat="1" applyFont="1" applyFill="1" applyBorder="1" applyAlignment="1">
      <alignment horizontal="center" vertical="center"/>
    </xf>
    <xf numFmtId="10" fontId="43" fillId="42" borderId="39" xfId="34" applyNumberFormat="1" applyFont="1" applyFill="1" applyBorder="1" applyAlignment="1">
      <alignment horizontal="center" vertical="center"/>
    </xf>
    <xf numFmtId="169" fontId="43" fillId="41" borderId="39" xfId="0" applyNumberFormat="1" applyFont="1" applyFill="1" applyBorder="1" applyAlignment="1">
      <alignment horizontal="center" vertical="center"/>
    </xf>
    <xf numFmtId="0" fontId="43" fillId="42" borderId="41" xfId="0" applyFont="1" applyFill="1" applyBorder="1" applyAlignment="1">
      <alignment vertical="center" wrapText="1"/>
    </xf>
    <xf numFmtId="10" fontId="43" fillId="42" borderId="41" xfId="34" applyNumberFormat="1" applyFont="1" applyFill="1" applyBorder="1" applyAlignment="1">
      <alignment horizontal="center" vertical="center"/>
    </xf>
    <xf numFmtId="10" fontId="43" fillId="42" borderId="42" xfId="34" applyNumberFormat="1" applyFont="1" applyFill="1" applyBorder="1" applyAlignment="1">
      <alignment horizontal="center" vertical="center"/>
    </xf>
    <xf numFmtId="10" fontId="43" fillId="42" borderId="38" xfId="34" applyNumberFormat="1" applyFont="1" applyFill="1" applyBorder="1" applyAlignment="1">
      <alignment horizontal="center" vertical="center"/>
    </xf>
    <xf numFmtId="0" fontId="43" fillId="43" borderId="44" xfId="0" applyFont="1" applyFill="1" applyBorder="1" applyAlignment="1">
      <alignment vertical="center" wrapText="1"/>
    </xf>
    <xf numFmtId="169" fontId="43" fillId="43" borderId="44" xfId="0" applyNumberFormat="1" applyFont="1" applyFill="1" applyBorder="1" applyAlignment="1">
      <alignment horizontal="center" vertical="center"/>
    </xf>
    <xf numFmtId="169" fontId="43" fillId="43" borderId="45" xfId="0" applyNumberFormat="1" applyFont="1" applyFill="1" applyBorder="1" applyAlignment="1">
      <alignment horizontal="center" vertical="center"/>
    </xf>
    <xf numFmtId="10" fontId="43" fillId="38" borderId="39" xfId="34" applyNumberFormat="1" applyFont="1" applyFill="1" applyBorder="1" applyAlignment="1">
      <alignment horizontal="center" vertical="center"/>
    </xf>
    <xf numFmtId="169" fontId="43" fillId="43" borderId="39" xfId="0" applyNumberFormat="1" applyFont="1" applyFill="1" applyBorder="1" applyAlignment="1">
      <alignment horizontal="center" vertical="center"/>
    </xf>
    <xf numFmtId="0" fontId="43" fillId="38" borderId="41" xfId="0" applyFont="1" applyFill="1" applyBorder="1" applyAlignment="1">
      <alignment vertical="center" wrapText="1"/>
    </xf>
    <xf numFmtId="10" fontId="43" fillId="38" borderId="41" xfId="34" applyNumberFormat="1" applyFont="1" applyFill="1" applyBorder="1" applyAlignment="1">
      <alignment horizontal="center" vertical="center"/>
    </xf>
    <xf numFmtId="10" fontId="43" fillId="38" borderId="42" xfId="34" applyNumberFormat="1" applyFont="1" applyFill="1" applyBorder="1" applyAlignment="1">
      <alignment horizontal="center" vertical="center"/>
    </xf>
    <xf numFmtId="0" fontId="42" fillId="46" borderId="49" xfId="0" applyFont="1" applyFill="1" applyBorder="1" applyAlignment="1">
      <alignment horizontal="center" wrapText="1"/>
    </xf>
    <xf numFmtId="0" fontId="42" fillId="46" borderId="19" xfId="0" applyFont="1" applyFill="1" applyBorder="1" applyAlignment="1">
      <alignment horizontal="center" wrapText="1"/>
    </xf>
    <xf numFmtId="0" fontId="42" fillId="46" borderId="50" xfId="0" applyFont="1" applyFill="1" applyBorder="1" applyAlignment="1">
      <alignment horizontal="center" wrapText="1"/>
    </xf>
    <xf numFmtId="169" fontId="43" fillId="41" borderId="38" xfId="0" applyNumberFormat="1" applyFont="1" applyFill="1" applyBorder="1" applyAlignment="1">
      <alignment horizontal="center" vertical="center"/>
    </xf>
    <xf numFmtId="10" fontId="43" fillId="42" borderId="40" xfId="34" applyNumberFormat="1" applyFont="1" applyFill="1" applyBorder="1" applyAlignment="1">
      <alignment horizontal="center" vertical="center"/>
    </xf>
    <xf numFmtId="169" fontId="43" fillId="43" borderId="43" xfId="0" applyNumberFormat="1" applyFont="1" applyFill="1" applyBorder="1" applyAlignment="1">
      <alignment horizontal="center" vertical="center"/>
    </xf>
    <xf numFmtId="10" fontId="43" fillId="38" borderId="38" xfId="34" applyNumberFormat="1" applyFont="1" applyFill="1" applyBorder="1" applyAlignment="1">
      <alignment horizontal="center" vertical="center"/>
    </xf>
    <xf numFmtId="169" fontId="43" fillId="43" borderId="38" xfId="0" applyNumberFormat="1" applyFont="1" applyFill="1" applyBorder="1" applyAlignment="1">
      <alignment horizontal="center" vertical="center"/>
    </xf>
    <xf numFmtId="10" fontId="43" fillId="38" borderId="40" xfId="34" applyNumberFormat="1" applyFont="1" applyFill="1" applyBorder="1" applyAlignment="1">
      <alignment horizontal="center" vertical="center"/>
    </xf>
    <xf numFmtId="0" fontId="43" fillId="44" borderId="44" xfId="0" applyFont="1" applyFill="1" applyBorder="1" applyAlignment="1">
      <alignment vertical="center" wrapText="1"/>
    </xf>
    <xf numFmtId="169" fontId="43" fillId="44" borderId="44" xfId="0" applyNumberFormat="1" applyFont="1" applyFill="1" applyBorder="1" applyAlignment="1">
      <alignment horizontal="center" vertical="center"/>
    </xf>
    <xf numFmtId="169" fontId="43" fillId="44" borderId="45" xfId="0" applyNumberFormat="1" applyFont="1" applyFill="1" applyBorder="1" applyAlignment="1">
      <alignment horizontal="center" vertical="center"/>
    </xf>
    <xf numFmtId="10" fontId="43" fillId="45" borderId="39" xfId="34" applyNumberFormat="1" applyFont="1" applyFill="1" applyBorder="1" applyAlignment="1">
      <alignment horizontal="center" vertical="center"/>
    </xf>
    <xf numFmtId="169" fontId="43" fillId="44" borderId="39" xfId="0" applyNumberFormat="1" applyFont="1" applyFill="1" applyBorder="1" applyAlignment="1">
      <alignment horizontal="center" vertical="center"/>
    </xf>
    <xf numFmtId="0" fontId="43" fillId="45" borderId="41" xfId="0" applyFont="1" applyFill="1" applyBorder="1" applyAlignment="1">
      <alignment vertical="center" wrapText="1"/>
    </xf>
    <xf numFmtId="10" fontId="43" fillId="45" borderId="41" xfId="34" applyNumberFormat="1" applyFont="1" applyFill="1" applyBorder="1" applyAlignment="1">
      <alignment horizontal="center" vertical="center"/>
    </xf>
    <xf numFmtId="10" fontId="43" fillId="45" borderId="42" xfId="34" applyNumberFormat="1" applyFont="1" applyFill="1" applyBorder="1" applyAlignment="1">
      <alignment horizontal="center" vertical="center"/>
    </xf>
    <xf numFmtId="169" fontId="43" fillId="44" borderId="43" xfId="0" applyNumberFormat="1" applyFont="1" applyFill="1" applyBorder="1" applyAlignment="1">
      <alignment horizontal="center" vertical="center"/>
    </xf>
    <xf numFmtId="10" fontId="43" fillId="45" borderId="38" xfId="34" applyNumberFormat="1" applyFont="1" applyFill="1" applyBorder="1" applyAlignment="1">
      <alignment horizontal="center" vertical="center"/>
    </xf>
    <xf numFmtId="169" fontId="43" fillId="44" borderId="38" xfId="0" applyNumberFormat="1" applyFont="1" applyFill="1" applyBorder="1" applyAlignment="1">
      <alignment horizontal="center" vertical="center"/>
    </xf>
    <xf numFmtId="10" fontId="43" fillId="45" borderId="40" xfId="34" applyNumberFormat="1" applyFont="1" applyFill="1" applyBorder="1" applyAlignment="1">
      <alignment horizontal="center" vertical="center"/>
    </xf>
    <xf numFmtId="0" fontId="42" fillId="37" borderId="51" xfId="0" applyFont="1" applyFill="1" applyBorder="1"/>
    <xf numFmtId="0" fontId="43" fillId="37" borderId="52" xfId="0" applyFont="1" applyFill="1" applyBorder="1" applyAlignment="1">
      <alignment vertical="center" wrapText="1"/>
    </xf>
    <xf numFmtId="0" fontId="71" fillId="0" borderId="52" xfId="0" applyFont="1" applyBorder="1" applyAlignment="1">
      <alignment vertical="center" wrapText="1"/>
    </xf>
    <xf numFmtId="0" fontId="71" fillId="41" borderId="52" xfId="0" applyFont="1" applyFill="1" applyBorder="1" applyAlignment="1">
      <alignment horizontal="center" vertical="center" wrapText="1"/>
    </xf>
    <xf numFmtId="10" fontId="43" fillId="42" borderId="52" xfId="34" applyNumberFormat="1" applyFont="1" applyFill="1" applyBorder="1" applyAlignment="1">
      <alignment horizontal="center" vertical="center"/>
    </xf>
    <xf numFmtId="10" fontId="71" fillId="42" borderId="52" xfId="34" applyNumberFormat="1" applyFont="1" applyFill="1" applyBorder="1" applyAlignment="1">
      <alignment horizontal="center" vertical="center" wrapText="1"/>
    </xf>
    <xf numFmtId="169" fontId="71" fillId="43" borderId="52" xfId="0" applyNumberFormat="1" applyFont="1" applyFill="1" applyBorder="1" applyAlignment="1">
      <alignment horizontal="center" vertical="center" wrapText="1"/>
    </xf>
    <xf numFmtId="10" fontId="43" fillId="38" borderId="52" xfId="34" applyNumberFormat="1" applyFont="1" applyFill="1" applyBorder="1" applyAlignment="1">
      <alignment horizontal="center" vertical="center"/>
    </xf>
    <xf numFmtId="0" fontId="71" fillId="44" borderId="52" xfId="0" applyFont="1" applyFill="1" applyBorder="1" applyAlignment="1">
      <alignment horizontal="center" vertical="center" wrapText="1"/>
    </xf>
    <xf numFmtId="10" fontId="43" fillId="45" borderId="52" xfId="34" applyNumberFormat="1" applyFont="1" applyFill="1" applyBorder="1" applyAlignment="1">
      <alignment horizontal="center" vertical="center"/>
    </xf>
    <xf numFmtId="10" fontId="71" fillId="45" borderId="53" xfId="34" applyNumberFormat="1" applyFont="1" applyFill="1" applyBorder="1" applyAlignment="1">
      <alignment horizontal="center" vertical="center" wrapText="1"/>
    </xf>
    <xf numFmtId="0" fontId="71" fillId="0" borderId="44" xfId="0" applyFont="1" applyBorder="1" applyAlignment="1">
      <alignment vertical="center" wrapText="1"/>
    </xf>
    <xf numFmtId="0" fontId="71" fillId="0" borderId="41" xfId="0" applyFont="1" applyBorder="1" applyAlignment="1">
      <alignment vertical="center" wrapText="1"/>
    </xf>
    <xf numFmtId="0" fontId="42" fillId="46" borderId="39" xfId="0" applyFont="1" applyFill="1" applyBorder="1" applyAlignment="1">
      <alignment horizontal="center" vertical="center" wrapText="1"/>
    </xf>
    <xf numFmtId="0" fontId="42" fillId="46" borderId="41" xfId="0" applyFont="1" applyFill="1" applyBorder="1" applyAlignment="1">
      <alignment horizontal="center" vertical="center" wrapText="1"/>
    </xf>
    <xf numFmtId="0" fontId="42" fillId="46" borderId="42" xfId="0" applyFont="1" applyFill="1" applyBorder="1" applyAlignment="1">
      <alignment horizontal="center" vertical="center" wrapText="1"/>
    </xf>
    <xf numFmtId="169" fontId="43" fillId="41" borderId="44" xfId="0" applyNumberFormat="1" applyFont="1" applyFill="1" applyBorder="1" applyAlignment="1">
      <alignment horizontal="center" vertical="center" wrapText="1"/>
    </xf>
    <xf numFmtId="10" fontId="43" fillId="42" borderId="41" xfId="0" applyNumberFormat="1" applyFont="1" applyFill="1" applyBorder="1" applyAlignment="1">
      <alignment horizontal="center" vertical="center"/>
    </xf>
    <xf numFmtId="10" fontId="43" fillId="42" borderId="42" xfId="0" applyNumberFormat="1" applyFont="1" applyFill="1" applyBorder="1" applyAlignment="1">
      <alignment horizontal="center" vertical="center"/>
    </xf>
    <xf numFmtId="169" fontId="43" fillId="43" borderId="44" xfId="0" applyNumberFormat="1" applyFont="1" applyFill="1" applyBorder="1" applyAlignment="1">
      <alignment horizontal="center" vertical="center" wrapText="1"/>
    </xf>
    <xf numFmtId="0" fontId="50" fillId="38" borderId="47" xfId="45" applyFont="1" applyFill="1" applyBorder="1" applyAlignment="1">
      <alignment horizontal="center" vertical="center"/>
    </xf>
    <xf numFmtId="0" fontId="50" fillId="38" borderId="47" xfId="45" applyFont="1" applyFill="1" applyBorder="1" applyAlignment="1">
      <alignment vertical="center"/>
    </xf>
    <xf numFmtId="0" fontId="49" fillId="38" borderId="7" xfId="45" applyFont="1" applyFill="1" applyBorder="1" applyAlignment="1">
      <alignment vertical="center"/>
    </xf>
    <xf numFmtId="0" fontId="49" fillId="38" borderId="7" xfId="45" applyFont="1" applyFill="1" applyBorder="1" applyAlignment="1">
      <alignment horizontal="right" vertical="center"/>
    </xf>
    <xf numFmtId="0" fontId="49" fillId="38" borderId="7" xfId="45" applyFont="1" applyFill="1" applyBorder="1" applyAlignment="1">
      <alignment horizontal="center" vertical="center"/>
    </xf>
    <xf numFmtId="169" fontId="49" fillId="38" borderId="7" xfId="45" applyNumberFormat="1" applyFont="1" applyFill="1" applyBorder="1" applyAlignment="1">
      <alignment horizontal="center" vertical="center"/>
    </xf>
    <xf numFmtId="4" fontId="49" fillId="38" borderId="48" xfId="45" applyNumberFormat="1" applyFont="1" applyFill="1" applyBorder="1" applyAlignment="1">
      <alignment horizontal="center" vertical="center"/>
    </xf>
    <xf numFmtId="4" fontId="49" fillId="38" borderId="7" xfId="45" applyNumberFormat="1" applyFont="1" applyFill="1" applyBorder="1" applyAlignment="1">
      <alignment horizontal="center" vertical="center"/>
    </xf>
    <xf numFmtId="1" fontId="49" fillId="38" borderId="7" xfId="45" applyNumberFormat="1" applyFont="1" applyFill="1" applyBorder="1" applyAlignment="1">
      <alignment horizontal="center" vertical="center"/>
    </xf>
    <xf numFmtId="10" fontId="49" fillId="38" borderId="48" xfId="34" applyNumberFormat="1" applyFont="1" applyFill="1" applyBorder="1" applyAlignment="1">
      <alignment horizontal="center" vertical="center"/>
    </xf>
    <xf numFmtId="0" fontId="43" fillId="0" borderId="47" xfId="0" applyFont="1" applyBorder="1" applyAlignment="1">
      <alignment horizontal="left" vertical="center"/>
    </xf>
    <xf numFmtId="0" fontId="43" fillId="0" borderId="0" xfId="0" applyFont="1"/>
    <xf numFmtId="0" fontId="73" fillId="40" borderId="0" xfId="0" applyFont="1" applyFill="1" applyAlignment="1">
      <alignment vertical="center" wrapText="1"/>
    </xf>
    <xf numFmtId="169" fontId="43" fillId="0" borderId="47" xfId="0" applyNumberFormat="1" applyFont="1" applyBorder="1" applyAlignment="1">
      <alignment horizontal="left"/>
    </xf>
    <xf numFmtId="0" fontId="40" fillId="36" borderId="0" xfId="0" applyFont="1" applyFill="1"/>
    <xf numFmtId="0" fontId="43" fillId="43" borderId="52" xfId="0" applyFont="1" applyFill="1" applyBorder="1"/>
    <xf numFmtId="0" fontId="43" fillId="38" borderId="52" xfId="0" applyFont="1" applyFill="1" applyBorder="1"/>
    <xf numFmtId="0" fontId="40" fillId="36" borderId="37" xfId="0" applyFont="1" applyFill="1" applyBorder="1"/>
    <xf numFmtId="0" fontId="40" fillId="0" borderId="0" xfId="0" applyFont="1" applyAlignment="1">
      <alignment horizontal="center"/>
    </xf>
    <xf numFmtId="0" fontId="42" fillId="0" borderId="47" xfId="0" applyFont="1" applyBorder="1" applyAlignment="1">
      <alignment horizontal="left" vertical="center" wrapText="1"/>
    </xf>
    <xf numFmtId="0" fontId="43" fillId="0" borderId="47" xfId="0" applyFont="1" applyBorder="1" applyAlignment="1">
      <alignment vertical="center" wrapText="1"/>
    </xf>
    <xf numFmtId="0" fontId="42" fillId="0" borderId="7" xfId="0" applyFont="1" applyBorder="1" applyAlignment="1">
      <alignment vertical="center"/>
    </xf>
    <xf numFmtId="0" fontId="42" fillId="0" borderId="48" xfId="0" applyFont="1" applyBorder="1" applyAlignment="1">
      <alignment vertical="center"/>
    </xf>
    <xf numFmtId="0" fontId="40" fillId="36" borderId="37" xfId="0" applyFont="1" applyFill="1" applyBorder="1" applyAlignment="1">
      <alignment horizontal="center" vertical="center"/>
    </xf>
    <xf numFmtId="0" fontId="40" fillId="36" borderId="47" xfId="0" applyFont="1" applyFill="1" applyBorder="1" applyAlignment="1">
      <alignment horizontal="center" vertical="center"/>
    </xf>
    <xf numFmtId="0" fontId="43" fillId="36" borderId="48" xfId="0" applyFont="1" applyFill="1" applyBorder="1"/>
    <xf numFmtId="0" fontId="43" fillId="0" borderId="18" xfId="0" applyFont="1" applyBorder="1" applyAlignment="1">
      <alignment horizontal="center" vertical="center"/>
    </xf>
    <xf numFmtId="0" fontId="43" fillId="0" borderId="7" xfId="0" applyFont="1" applyBorder="1"/>
    <xf numFmtId="10" fontId="43" fillId="0" borderId="37" xfId="0" applyNumberFormat="1" applyFont="1" applyBorder="1" applyAlignment="1">
      <alignment horizontal="center" vertical="center"/>
    </xf>
    <xf numFmtId="10" fontId="43" fillId="0" borderId="37" xfId="34" applyNumberFormat="1" applyFont="1" applyFill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47" xfId="0" applyFont="1" applyBorder="1"/>
    <xf numFmtId="0" fontId="43" fillId="0" borderId="48" xfId="0" applyFont="1" applyBorder="1"/>
    <xf numFmtId="0" fontId="57" fillId="0" borderId="0" xfId="0" applyFont="1" applyAlignment="1">
      <alignment horizontal="right" vertical="top" wrapText="1"/>
    </xf>
    <xf numFmtId="0" fontId="40" fillId="36" borderId="0" xfId="0" applyFont="1" applyFill="1" applyAlignment="1">
      <alignment horizontal="left" vertic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vertical="top"/>
    </xf>
    <xf numFmtId="0" fontId="49" fillId="0" borderId="0" xfId="0" applyFont="1" applyAlignment="1">
      <alignment vertical="top" wrapText="1"/>
    </xf>
    <xf numFmtId="0" fontId="49" fillId="0" borderId="0" xfId="0" applyFont="1"/>
    <xf numFmtId="0" fontId="49" fillId="0" borderId="0" xfId="0" applyFont="1" applyAlignment="1">
      <alignment vertical="center" wrapText="1"/>
    </xf>
    <xf numFmtId="169" fontId="43" fillId="0" borderId="47" xfId="0" applyNumberFormat="1" applyFont="1" applyBorder="1" applyAlignment="1">
      <alignment horizontal="left" vertical="center"/>
    </xf>
    <xf numFmtId="0" fontId="66" fillId="48" borderId="47" xfId="0" applyFont="1" applyFill="1" applyBorder="1" applyAlignment="1">
      <alignment vertical="center" wrapText="1"/>
    </xf>
    <xf numFmtId="169" fontId="66" fillId="48" borderId="47" xfId="0" applyNumberFormat="1" applyFont="1" applyFill="1" applyBorder="1" applyAlignment="1">
      <alignment horizontal="left" vertical="center" wrapText="1"/>
    </xf>
    <xf numFmtId="4" fontId="66" fillId="48" borderId="37" xfId="0" applyNumberFormat="1" applyFont="1" applyFill="1" applyBorder="1" applyAlignment="1">
      <alignment horizontal="center" vertical="center"/>
    </xf>
    <xf numFmtId="2" fontId="66" fillId="48" borderId="37" xfId="0" applyNumberFormat="1" applyFont="1" applyFill="1" applyBorder="1" applyAlignment="1">
      <alignment horizontal="center" vertical="center"/>
    </xf>
    <xf numFmtId="0" fontId="46" fillId="48" borderId="47" xfId="0" applyFont="1" applyFill="1" applyBorder="1" applyAlignment="1">
      <alignment horizontal="left" vertical="center"/>
    </xf>
    <xf numFmtId="17" fontId="66" fillId="48" borderId="16" xfId="0" applyNumberFormat="1" applyFont="1" applyFill="1" applyBorder="1" applyAlignment="1">
      <alignment horizontal="left" vertical="center" wrapText="1"/>
    </xf>
    <xf numFmtId="169" fontId="46" fillId="48" borderId="47" xfId="0" applyNumberFormat="1" applyFont="1" applyFill="1" applyBorder="1" applyAlignment="1">
      <alignment horizontal="left" vertical="center"/>
    </xf>
    <xf numFmtId="10" fontId="53" fillId="48" borderId="37" xfId="46" applyNumberFormat="1" applyFont="1" applyFill="1" applyBorder="1" applyAlignment="1">
      <alignment horizontal="center" vertical="center"/>
    </xf>
    <xf numFmtId="0" fontId="40" fillId="36" borderId="0" xfId="0" applyFont="1" applyFill="1" applyAlignment="1">
      <alignment vertical="center"/>
    </xf>
    <xf numFmtId="0" fontId="40" fillId="36" borderId="46" xfId="0" applyFont="1" applyFill="1" applyBorder="1" applyAlignment="1">
      <alignment vertical="center"/>
    </xf>
    <xf numFmtId="0" fontId="8" fillId="48" borderId="47" xfId="0" applyFont="1" applyFill="1" applyBorder="1" applyAlignment="1">
      <alignment horizontal="left" vertical="center"/>
    </xf>
    <xf numFmtId="17" fontId="8" fillId="48" borderId="47" xfId="0" applyNumberFormat="1" applyFont="1" applyFill="1" applyBorder="1" applyAlignment="1">
      <alignment horizontal="left"/>
    </xf>
    <xf numFmtId="0" fontId="8" fillId="48" borderId="47" xfId="0" applyFont="1" applyFill="1" applyBorder="1"/>
    <xf numFmtId="17" fontId="0" fillId="48" borderId="47" xfId="0" applyNumberFormat="1" applyFill="1" applyBorder="1" applyAlignment="1">
      <alignment horizontal="left"/>
    </xf>
    <xf numFmtId="0" fontId="43" fillId="48" borderId="47" xfId="0" applyFont="1" applyFill="1" applyBorder="1" applyAlignment="1">
      <alignment horizontal="left" vertical="center" wrapText="1"/>
    </xf>
    <xf numFmtId="0" fontId="43" fillId="48" borderId="47" xfId="0" applyFont="1" applyFill="1" applyBorder="1" applyAlignment="1">
      <alignment vertical="center" wrapText="1"/>
    </xf>
    <xf numFmtId="0" fontId="66" fillId="48" borderId="47" xfId="0" applyFont="1" applyFill="1" applyBorder="1" applyAlignment="1">
      <alignment horizontal="left" vertical="center" wrapText="1"/>
    </xf>
    <xf numFmtId="0" fontId="43" fillId="48" borderId="47" xfId="0" applyFont="1" applyFill="1" applyBorder="1"/>
    <xf numFmtId="17" fontId="43" fillId="48" borderId="47" xfId="0" applyNumberFormat="1" applyFont="1" applyFill="1" applyBorder="1" applyAlignment="1">
      <alignment horizontal="left"/>
    </xf>
    <xf numFmtId="49" fontId="43" fillId="48" borderId="47" xfId="0" applyNumberFormat="1" applyFont="1" applyFill="1" applyBorder="1" applyAlignment="1">
      <alignment horizontal="left" vertical="center" wrapText="1"/>
    </xf>
    <xf numFmtId="0" fontId="60" fillId="0" borderId="0" xfId="0" applyFont="1" applyAlignment="1">
      <alignment horizontal="center" vertical="center"/>
    </xf>
    <xf numFmtId="0" fontId="61" fillId="48" borderId="0" xfId="0" applyFont="1" applyFill="1" applyAlignment="1">
      <alignment horizontal="center" vertical="center" wrapText="1"/>
    </xf>
    <xf numFmtId="14" fontId="60" fillId="48" borderId="0" xfId="0" applyNumberFormat="1" applyFont="1" applyFill="1" applyAlignment="1">
      <alignment horizontal="center"/>
    </xf>
    <xf numFmtId="0" fontId="60" fillId="48" borderId="0" xfId="0" applyFont="1" applyFill="1" applyAlignment="1">
      <alignment horizontal="center"/>
    </xf>
    <xf numFmtId="0" fontId="61" fillId="0" borderId="0" xfId="0" applyFont="1" applyAlignment="1">
      <alignment horizontal="center" vertical="center" wrapText="1"/>
    </xf>
    <xf numFmtId="0" fontId="49" fillId="0" borderId="0" xfId="0" applyFont="1" applyAlignment="1">
      <alignment horizontal="justify" vertical="top" wrapText="1"/>
    </xf>
    <xf numFmtId="0" fontId="50" fillId="0" borderId="0" xfId="0" applyFont="1" applyAlignment="1">
      <alignment horizontal="center" vertical="center" wrapText="1"/>
    </xf>
    <xf numFmtId="0" fontId="40" fillId="36" borderId="0" xfId="0" applyFont="1" applyFill="1" applyAlignment="1">
      <alignment horizontal="center" vertical="center"/>
    </xf>
    <xf numFmtId="0" fontId="49" fillId="0" borderId="0" xfId="0" applyFont="1" applyAlignment="1">
      <alignment horizontal="justify" vertical="center" wrapText="1"/>
    </xf>
    <xf numFmtId="0" fontId="42" fillId="47" borderId="37" xfId="0" applyFont="1" applyFill="1" applyBorder="1" applyAlignment="1">
      <alignment horizontal="left"/>
    </xf>
    <xf numFmtId="169" fontId="43" fillId="0" borderId="47" xfId="0" applyNumberFormat="1" applyFont="1" applyBorder="1" applyAlignment="1">
      <alignment horizontal="left"/>
    </xf>
    <xf numFmtId="169" fontId="43" fillId="0" borderId="7" xfId="0" applyNumberFormat="1" applyFont="1" applyBorder="1" applyAlignment="1">
      <alignment horizontal="left"/>
    </xf>
    <xf numFmtId="169" fontId="43" fillId="0" borderId="48" xfId="0" applyNumberFormat="1" applyFont="1" applyBorder="1" applyAlignment="1">
      <alignment horizontal="left"/>
    </xf>
    <xf numFmtId="169" fontId="42" fillId="47" borderId="47" xfId="0" applyNumberFormat="1" applyFont="1" applyFill="1" applyBorder="1" applyAlignment="1">
      <alignment horizontal="left"/>
    </xf>
    <xf numFmtId="169" fontId="42" fillId="47" borderId="7" xfId="0" applyNumberFormat="1" applyFont="1" applyFill="1" applyBorder="1" applyAlignment="1">
      <alignment horizontal="left"/>
    </xf>
    <xf numFmtId="169" fontId="42" fillId="47" borderId="48" xfId="0" applyNumberFormat="1" applyFont="1" applyFill="1" applyBorder="1" applyAlignment="1">
      <alignment horizontal="left"/>
    </xf>
    <xf numFmtId="0" fontId="73" fillId="40" borderId="0" xfId="0" applyFont="1" applyFill="1" applyAlignment="1">
      <alignment horizontal="center" vertical="center" wrapText="1"/>
    </xf>
    <xf numFmtId="0" fontId="43" fillId="0" borderId="37" xfId="0" applyFont="1" applyBorder="1" applyAlignment="1">
      <alignment horizontal="left"/>
    </xf>
    <xf numFmtId="0" fontId="42" fillId="37" borderId="37" xfId="0" applyFont="1" applyFill="1" applyBorder="1" applyAlignment="1">
      <alignment horizontal="center"/>
    </xf>
    <xf numFmtId="0" fontId="49" fillId="0" borderId="37" xfId="45" applyFont="1" applyBorder="1" applyAlignment="1">
      <alignment horizontal="justify" vertical="center" wrapText="1"/>
    </xf>
    <xf numFmtId="0" fontId="40" fillId="36" borderId="37" xfId="45" applyFont="1" applyFill="1" applyBorder="1" applyAlignment="1">
      <alignment horizontal="left" vertical="center" wrapText="1"/>
    </xf>
    <xf numFmtId="0" fontId="40" fillId="36" borderId="47" xfId="45" applyFont="1" applyFill="1" applyBorder="1" applyAlignment="1">
      <alignment horizontal="center" vertical="center" wrapText="1"/>
    </xf>
    <xf numFmtId="0" fontId="40" fillId="36" borderId="7" xfId="45" applyFont="1" applyFill="1" applyBorder="1" applyAlignment="1">
      <alignment horizontal="center" vertical="center" wrapText="1"/>
    </xf>
    <xf numFmtId="0" fontId="40" fillId="36" borderId="48" xfId="45" applyFont="1" applyFill="1" applyBorder="1" applyAlignment="1">
      <alignment horizontal="center" vertical="center" wrapText="1"/>
    </xf>
    <xf numFmtId="0" fontId="49" fillId="0" borderId="0" xfId="45" applyFont="1" applyAlignment="1">
      <alignment horizontal="center"/>
    </xf>
    <xf numFmtId="0" fontId="42" fillId="0" borderId="37" xfId="45" applyFont="1" applyBorder="1" applyAlignment="1">
      <alignment horizontal="center" vertical="center" wrapText="1"/>
    </xf>
    <xf numFmtId="1" fontId="49" fillId="34" borderId="47" xfId="45" applyNumberFormat="1" applyFont="1" applyFill="1" applyBorder="1" applyAlignment="1">
      <alignment horizontal="center" vertical="center"/>
    </xf>
    <xf numFmtId="1" fontId="49" fillId="34" borderId="7" xfId="45" applyNumberFormat="1" applyFont="1" applyFill="1" applyBorder="1" applyAlignment="1">
      <alignment horizontal="center" vertical="center"/>
    </xf>
    <xf numFmtId="1" fontId="49" fillId="34" borderId="48" xfId="45" applyNumberFormat="1" applyFont="1" applyFill="1" applyBorder="1" applyAlignment="1">
      <alignment horizontal="center" vertical="center"/>
    </xf>
    <xf numFmtId="0" fontId="40" fillId="36" borderId="47" xfId="45" applyFont="1" applyFill="1" applyBorder="1" applyAlignment="1">
      <alignment horizontal="left" vertical="center" wrapText="1"/>
    </xf>
    <xf numFmtId="0" fontId="40" fillId="36" borderId="37" xfId="45" applyFont="1" applyFill="1" applyBorder="1" applyAlignment="1">
      <alignment horizontal="center" vertical="center"/>
    </xf>
    <xf numFmtId="0" fontId="43" fillId="0" borderId="43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40" fillId="36" borderId="0" xfId="0" applyFont="1" applyFill="1" applyAlignment="1">
      <alignment horizontal="center"/>
    </xf>
    <xf numFmtId="0" fontId="42" fillId="37" borderId="43" xfId="0" applyFont="1" applyFill="1" applyBorder="1" applyAlignment="1">
      <alignment horizontal="center" vertical="center" wrapText="1"/>
    </xf>
    <xf numFmtId="0" fontId="42" fillId="37" borderId="40" xfId="0" applyFont="1" applyFill="1" applyBorder="1" applyAlignment="1">
      <alignment horizontal="center" vertical="center" wrapText="1"/>
    </xf>
    <xf numFmtId="0" fontId="42" fillId="37" borderId="44" xfId="0" applyFont="1" applyFill="1" applyBorder="1" applyAlignment="1">
      <alignment horizontal="center" vertical="center" wrapText="1"/>
    </xf>
    <xf numFmtId="0" fontId="42" fillId="37" borderId="41" xfId="0" applyFont="1" applyFill="1" applyBorder="1" applyAlignment="1">
      <alignment horizontal="center" vertical="center" wrapText="1"/>
    </xf>
    <xf numFmtId="0" fontId="42" fillId="37" borderId="44" xfId="0" applyFont="1" applyFill="1" applyBorder="1" applyAlignment="1">
      <alignment horizontal="center"/>
    </xf>
    <xf numFmtId="0" fontId="42" fillId="37" borderId="45" xfId="0" applyFont="1" applyFill="1" applyBorder="1" applyAlignment="1">
      <alignment horizontal="center"/>
    </xf>
    <xf numFmtId="0" fontId="42" fillId="37" borderId="43" xfId="0" applyFont="1" applyFill="1" applyBorder="1" applyAlignment="1">
      <alignment horizontal="center"/>
    </xf>
    <xf numFmtId="0" fontId="43" fillId="41" borderId="43" xfId="0" applyFont="1" applyFill="1" applyBorder="1" applyAlignment="1">
      <alignment horizontal="center" vertical="center" wrapText="1"/>
    </xf>
    <xf numFmtId="0" fontId="43" fillId="41" borderId="38" xfId="0" applyFont="1" applyFill="1" applyBorder="1" applyAlignment="1">
      <alignment horizontal="center" vertical="center" wrapText="1"/>
    </xf>
    <xf numFmtId="0" fontId="43" fillId="41" borderId="40" xfId="0" applyFont="1" applyFill="1" applyBorder="1" applyAlignment="1">
      <alignment horizontal="center" vertical="center" wrapText="1"/>
    </xf>
    <xf numFmtId="0" fontId="43" fillId="43" borderId="43" xfId="0" applyFont="1" applyFill="1" applyBorder="1" applyAlignment="1">
      <alignment horizontal="center" vertical="center" wrapText="1"/>
    </xf>
    <xf numFmtId="0" fontId="43" fillId="43" borderId="38" xfId="0" applyFont="1" applyFill="1" applyBorder="1" applyAlignment="1">
      <alignment horizontal="center" vertical="center" wrapText="1"/>
    </xf>
    <xf numFmtId="0" fontId="43" fillId="43" borderId="40" xfId="0" applyFont="1" applyFill="1" applyBorder="1" applyAlignment="1">
      <alignment horizontal="center" vertical="center" wrapText="1"/>
    </xf>
    <xf numFmtId="0" fontId="43" fillId="44" borderId="43" xfId="0" applyFont="1" applyFill="1" applyBorder="1" applyAlignment="1">
      <alignment horizontal="center" vertical="center" wrapText="1"/>
    </xf>
    <xf numFmtId="0" fontId="43" fillId="44" borderId="38" xfId="0" applyFont="1" applyFill="1" applyBorder="1" applyAlignment="1">
      <alignment horizontal="center" vertical="center" wrapText="1"/>
    </xf>
    <xf numFmtId="0" fontId="43" fillId="44" borderId="40" xfId="0" applyFont="1" applyFill="1" applyBorder="1" applyAlignment="1">
      <alignment horizontal="center" vertical="center" wrapText="1"/>
    </xf>
    <xf numFmtId="0" fontId="43" fillId="0" borderId="47" xfId="0" applyFont="1" applyBorder="1" applyAlignment="1">
      <alignment horizontal="left" vertical="center" wrapText="1"/>
    </xf>
    <xf numFmtId="0" fontId="43" fillId="0" borderId="7" xfId="0" applyFont="1" applyBorder="1" applyAlignment="1">
      <alignment horizontal="left" vertical="center"/>
    </xf>
    <xf numFmtId="0" fontId="43" fillId="0" borderId="48" xfId="0" applyFont="1" applyBorder="1" applyAlignment="1">
      <alignment horizontal="left" vertical="center"/>
    </xf>
    <xf numFmtId="1" fontId="43" fillId="0" borderId="47" xfId="45" applyNumberFormat="1" applyFont="1" applyBorder="1" applyAlignment="1">
      <alignment horizontal="left" vertical="center"/>
    </xf>
    <xf numFmtId="1" fontId="43" fillId="0" borderId="7" xfId="45" applyNumberFormat="1" applyFont="1" applyBorder="1" applyAlignment="1">
      <alignment horizontal="left" vertical="center"/>
    </xf>
    <xf numFmtId="1" fontId="43" fillId="0" borderId="48" xfId="45" applyNumberFormat="1" applyFont="1" applyBorder="1" applyAlignment="1">
      <alignment horizontal="left" vertical="center"/>
    </xf>
    <xf numFmtId="0" fontId="48" fillId="36" borderId="0" xfId="32" applyFont="1" applyFill="1" applyAlignment="1">
      <alignment horizontal="center" vertical="center"/>
    </xf>
    <xf numFmtId="0" fontId="25" fillId="36" borderId="47" xfId="45" applyFont="1" applyFill="1" applyBorder="1" applyAlignment="1">
      <alignment horizontal="center" vertical="center" wrapText="1"/>
    </xf>
    <xf numFmtId="0" fontId="25" fillId="36" borderId="7" xfId="45" applyFont="1" applyFill="1" applyBorder="1" applyAlignment="1">
      <alignment horizontal="center" vertical="center" wrapText="1"/>
    </xf>
    <xf numFmtId="0" fontId="25" fillId="36" borderId="48" xfId="45" applyFont="1" applyFill="1" applyBorder="1" applyAlignment="1">
      <alignment horizontal="center" vertical="center" wrapText="1"/>
    </xf>
    <xf numFmtId="0" fontId="68" fillId="37" borderId="37" xfId="45" applyFont="1" applyFill="1" applyBorder="1" applyAlignment="1">
      <alignment horizontal="center" vertical="center"/>
    </xf>
    <xf numFmtId="0" fontId="65" fillId="36" borderId="37" xfId="0" applyFont="1" applyFill="1" applyBorder="1" applyAlignment="1">
      <alignment horizontal="center" vertical="center"/>
    </xf>
    <xf numFmtId="0" fontId="65" fillId="36" borderId="0" xfId="0" applyFont="1" applyFill="1" applyAlignment="1">
      <alignment horizontal="center" vertical="center"/>
    </xf>
    <xf numFmtId="0" fontId="63" fillId="37" borderId="47" xfId="0" applyFont="1" applyFill="1" applyBorder="1" applyAlignment="1">
      <alignment horizontal="center" vertical="center"/>
    </xf>
    <xf numFmtId="0" fontId="63" fillId="37" borderId="48" xfId="0" applyFont="1" applyFill="1" applyBorder="1" applyAlignment="1">
      <alignment horizontal="center" vertical="center"/>
    </xf>
    <xf numFmtId="0" fontId="65" fillId="36" borderId="0" xfId="0" applyFont="1" applyFill="1" applyAlignment="1">
      <alignment horizontal="center" vertical="center" wrapText="1"/>
    </xf>
    <xf numFmtId="0" fontId="63" fillId="35" borderId="16" xfId="0" applyFont="1" applyFill="1" applyBorder="1" applyAlignment="1">
      <alignment horizontal="center" vertical="center"/>
    </xf>
    <xf numFmtId="0" fontId="63" fillId="35" borderId="48" xfId="0" applyFont="1" applyFill="1" applyBorder="1" applyAlignment="1">
      <alignment horizontal="center" vertical="center"/>
    </xf>
    <xf numFmtId="0" fontId="40" fillId="36" borderId="37" xfId="0" applyFont="1" applyFill="1" applyBorder="1" applyAlignment="1">
      <alignment horizontal="center"/>
    </xf>
    <xf numFmtId="0" fontId="40" fillId="36" borderId="37" xfId="0" applyFont="1" applyFill="1" applyBorder="1" applyAlignment="1">
      <alignment horizontal="center" vertical="center"/>
    </xf>
    <xf numFmtId="0" fontId="40" fillId="36" borderId="0" xfId="0" applyFont="1" applyFill="1" applyAlignment="1">
      <alignment horizontal="center" vertical="center" wrapText="1"/>
    </xf>
    <xf numFmtId="0" fontId="43" fillId="0" borderId="7" xfId="0" applyFont="1" applyBorder="1" applyAlignment="1">
      <alignment horizontal="left" vertical="center" wrapText="1"/>
    </xf>
    <xf numFmtId="0" fontId="43" fillId="0" borderId="48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64" fillId="36" borderId="0" xfId="0" applyFont="1" applyFill="1" applyAlignment="1">
      <alignment horizontal="center"/>
    </xf>
    <xf numFmtId="0" fontId="64" fillId="36" borderId="3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4" xfId="0" applyFont="1" applyBorder="1" applyAlignment="1">
      <alignment horizontal="justify" vertical="center"/>
    </xf>
    <xf numFmtId="0" fontId="14" fillId="0" borderId="9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14" fillId="9" borderId="0" xfId="0" applyFont="1" applyFill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/>
    </xf>
    <xf numFmtId="0" fontId="14" fillId="9" borderId="2" xfId="0" applyFont="1" applyFill="1" applyBorder="1" applyAlignment="1">
      <alignment horizontal="justify" vertical="justify" wrapText="1"/>
    </xf>
    <xf numFmtId="0" fontId="10" fillId="9" borderId="0" xfId="0" applyFont="1" applyFill="1" applyAlignment="1">
      <alignment horizontal="left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165" fontId="9" fillId="0" borderId="19" xfId="0" applyNumberFormat="1" applyFont="1" applyBorder="1" applyAlignment="1">
      <alignment horizontal="center" vertical="center"/>
    </xf>
    <xf numFmtId="165" fontId="9" fillId="0" borderId="21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165" fontId="9" fillId="0" borderId="2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4" fontId="14" fillId="9" borderId="8" xfId="0" applyNumberFormat="1" applyFont="1" applyFill="1" applyBorder="1" applyAlignment="1">
      <alignment horizontal="center"/>
    </xf>
    <xf numFmtId="0" fontId="72" fillId="0" borderId="0" xfId="0" applyFont="1" applyAlignment="1">
      <alignment horizontal="justify" vertical="center" wrapText="1"/>
    </xf>
    <xf numFmtId="0" fontId="72" fillId="0" borderId="0" xfId="0" applyFont="1" applyAlignment="1">
      <alignment horizontal="justify" vertical="top" wrapText="1"/>
    </xf>
    <xf numFmtId="0" fontId="42" fillId="0" borderId="7" xfId="0" applyFont="1" applyFill="1" applyBorder="1" applyAlignment="1">
      <alignment vertical="center"/>
    </xf>
    <xf numFmtId="0" fontId="42" fillId="0" borderId="48" xfId="0" applyFont="1" applyFill="1" applyBorder="1" applyAlignment="1">
      <alignment vertical="center"/>
    </xf>
    <xf numFmtId="0" fontId="43" fillId="0" borderId="7" xfId="0" applyFont="1" applyFill="1" applyBorder="1" applyAlignment="1">
      <alignment vertical="center" wrapText="1"/>
    </xf>
    <xf numFmtId="0" fontId="43" fillId="0" borderId="48" xfId="0" applyFont="1" applyFill="1" applyBorder="1" applyAlignment="1">
      <alignment vertical="center" wrapText="1"/>
    </xf>
    <xf numFmtId="0" fontId="43" fillId="0" borderId="7" xfId="0" applyFont="1" applyFill="1" applyBorder="1"/>
    <xf numFmtId="0" fontId="43" fillId="0" borderId="48" xfId="0" applyFont="1" applyFill="1" applyBorder="1"/>
    <xf numFmtId="0" fontId="43" fillId="0" borderId="7" xfId="0" applyFont="1" applyFill="1" applyBorder="1" applyAlignment="1">
      <alignment wrapText="1"/>
    </xf>
    <xf numFmtId="0" fontId="43" fillId="0" borderId="48" xfId="0" applyFont="1" applyFill="1" applyBorder="1" applyAlignment="1">
      <alignment wrapText="1"/>
    </xf>
    <xf numFmtId="0" fontId="0" fillId="0" borderId="7" xfId="0" applyFill="1" applyBorder="1"/>
    <xf numFmtId="0" fontId="0" fillId="0" borderId="48" xfId="0" applyFill="1" applyBorder="1"/>
    <xf numFmtId="0" fontId="8" fillId="0" borderId="7" xfId="0" applyFont="1" applyFill="1" applyBorder="1" applyAlignment="1">
      <alignment horizontal="left" wrapText="1"/>
    </xf>
    <xf numFmtId="0" fontId="8" fillId="0" borderId="48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wrapText="1"/>
    </xf>
    <xf numFmtId="0" fontId="8" fillId="0" borderId="48" xfId="0" applyFont="1" applyFill="1" applyBorder="1" applyAlignment="1">
      <alignment wrapText="1"/>
    </xf>
    <xf numFmtId="0" fontId="63" fillId="0" borderId="7" xfId="0" applyFont="1" applyFill="1" applyBorder="1" applyAlignment="1">
      <alignment vertical="center"/>
    </xf>
    <xf numFmtId="0" fontId="63" fillId="0" borderId="48" xfId="0" applyFont="1" applyFill="1" applyBorder="1" applyAlignment="1">
      <alignment vertical="center"/>
    </xf>
    <xf numFmtId="0" fontId="66" fillId="0" borderId="7" xfId="0" applyFont="1" applyFill="1" applyBorder="1" applyAlignment="1">
      <alignment vertical="center" wrapText="1"/>
    </xf>
    <xf numFmtId="0" fontId="66" fillId="0" borderId="48" xfId="0" applyFont="1" applyFill="1" applyBorder="1" applyAlignment="1">
      <alignment vertical="center" wrapText="1"/>
    </xf>
    <xf numFmtId="10" fontId="53" fillId="0" borderId="37" xfId="45" applyNumberFormat="1" applyFont="1" applyFill="1" applyBorder="1" applyAlignment="1">
      <alignment horizontal="center" vertical="center"/>
    </xf>
    <xf numFmtId="0" fontId="66" fillId="0" borderId="7" xfId="0" applyFont="1" applyFill="1" applyBorder="1" applyAlignment="1">
      <alignment vertical="center"/>
    </xf>
    <xf numFmtId="0" fontId="66" fillId="0" borderId="48" xfId="0" applyFont="1" applyFill="1" applyBorder="1" applyAlignment="1">
      <alignment horizontal="center" vertical="center"/>
    </xf>
    <xf numFmtId="0" fontId="66" fillId="0" borderId="5" xfId="0" applyFont="1" applyFill="1" applyBorder="1" applyAlignment="1">
      <alignment vertical="center"/>
    </xf>
    <xf numFmtId="0" fontId="66" fillId="0" borderId="15" xfId="0" applyFont="1" applyFill="1" applyBorder="1" applyAlignment="1">
      <alignment horizontal="center" vertical="center"/>
    </xf>
    <xf numFmtId="0" fontId="66" fillId="0" borderId="6" xfId="0" applyFont="1" applyFill="1" applyBorder="1" applyAlignment="1">
      <alignment vertical="center"/>
    </xf>
    <xf numFmtId="0" fontId="66" fillId="0" borderId="13" xfId="0" applyFont="1" applyFill="1" applyBorder="1" applyAlignment="1">
      <alignment horizontal="center" vertical="center"/>
    </xf>
    <xf numFmtId="0" fontId="66" fillId="48" borderId="21" xfId="0" applyFont="1" applyFill="1" applyBorder="1" applyAlignment="1">
      <alignment horizontal="center" vertical="center"/>
    </xf>
    <xf numFmtId="0" fontId="66" fillId="48" borderId="37" xfId="0" applyFont="1" applyFill="1" applyBorder="1" applyAlignment="1">
      <alignment horizontal="center" vertical="center"/>
    </xf>
    <xf numFmtId="0" fontId="66" fillId="48" borderId="19" xfId="0" applyFont="1" applyFill="1" applyBorder="1" applyAlignment="1">
      <alignment horizontal="center" vertical="center"/>
    </xf>
    <xf numFmtId="169" fontId="8" fillId="48" borderId="47" xfId="0" applyNumberFormat="1" applyFont="1" applyFill="1" applyBorder="1" applyAlignment="1">
      <alignment horizontal="left" wrapText="1"/>
    </xf>
    <xf numFmtId="169" fontId="43" fillId="48" borderId="47" xfId="0" applyNumberFormat="1" applyFont="1" applyFill="1" applyBorder="1" applyAlignment="1">
      <alignment horizontal="left" vertical="center" wrapText="1"/>
    </xf>
    <xf numFmtId="169" fontId="43" fillId="48" borderId="47" xfId="0" applyNumberFormat="1" applyFont="1" applyFill="1" applyBorder="1" applyAlignment="1">
      <alignment horizontal="left" wrapText="1"/>
    </xf>
    <xf numFmtId="4" fontId="40" fillId="36" borderId="37" xfId="45" applyNumberFormat="1" applyFont="1" applyFill="1" applyBorder="1" applyAlignment="1">
      <alignment vertical="center"/>
    </xf>
    <xf numFmtId="169" fontId="0" fillId="0" borderId="0" xfId="0" applyNumberFormat="1"/>
  </cellXfs>
  <cellStyles count="88">
    <cellStyle name="20% - Ênfase1" xfId="1" builtinId="30" customBuiltin="1"/>
    <cellStyle name="20% - Ênfase1 2" xfId="61" xr:uid="{00000000-0005-0000-0000-000001000000}"/>
    <cellStyle name="20% - Ênfase2" xfId="2" builtinId="34" customBuiltin="1"/>
    <cellStyle name="20% - Ênfase2 2" xfId="62" xr:uid="{00000000-0005-0000-0000-000003000000}"/>
    <cellStyle name="20% - Ênfase3" xfId="3" builtinId="38" customBuiltin="1"/>
    <cellStyle name="20% - Ênfase3 2" xfId="63" xr:uid="{00000000-0005-0000-0000-000005000000}"/>
    <cellStyle name="20% - Ênfase4" xfId="4" builtinId="42" customBuiltin="1"/>
    <cellStyle name="20% - Ênfase4 2" xfId="64" xr:uid="{00000000-0005-0000-0000-000007000000}"/>
    <cellStyle name="20% - Ênfase5" xfId="5" builtinId="46" customBuiltin="1"/>
    <cellStyle name="20% - Ênfase5 2" xfId="56" xr:uid="{00000000-0005-0000-0000-000009000000}"/>
    <cellStyle name="20% - Ênfase6" xfId="6" builtinId="50" customBuiltin="1"/>
    <cellStyle name="20% - Ênfase6 2" xfId="58" xr:uid="{00000000-0005-0000-0000-00000B000000}"/>
    <cellStyle name="40% - Ênfase1" xfId="7" builtinId="31" customBuiltin="1"/>
    <cellStyle name="40% - Ênfase1 2" xfId="53" xr:uid="{00000000-0005-0000-0000-00000D000000}"/>
    <cellStyle name="40% - Ênfase2" xfId="8" builtinId="35" customBuiltin="1"/>
    <cellStyle name="40% - Ênfase2 2" xfId="54" xr:uid="{00000000-0005-0000-0000-00000F000000}"/>
    <cellStyle name="40% - Ênfase3" xfId="9" builtinId="39" customBuiltin="1"/>
    <cellStyle name="40% - Ênfase3 2" xfId="65" xr:uid="{00000000-0005-0000-0000-000011000000}"/>
    <cellStyle name="40% - Ênfase4" xfId="10" builtinId="43" customBuiltin="1"/>
    <cellStyle name="40% - Ênfase4 2" xfId="55" xr:uid="{00000000-0005-0000-0000-000013000000}"/>
    <cellStyle name="40% - Ênfase5" xfId="11" builtinId="47" customBuiltin="1"/>
    <cellStyle name="40% - Ênfase5 2" xfId="57" xr:uid="{00000000-0005-0000-0000-000015000000}"/>
    <cellStyle name="40% - Ênfase6" xfId="12" builtinId="51" customBuiltin="1"/>
    <cellStyle name="40% - Ênfase6 2" xfId="59" xr:uid="{00000000-0005-0000-0000-000017000000}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3 2" xfId="66" xr:uid="{00000000-0005-0000-0000-00001B000000}"/>
    <cellStyle name="60% - Ênfase4" xfId="16" builtinId="44" customBuiltin="1"/>
    <cellStyle name="60% - Ênfase4 2" xfId="67" xr:uid="{00000000-0005-0000-0000-00001D000000}"/>
    <cellStyle name="60% - Ênfase5" xfId="17" builtinId="48" customBuiltin="1"/>
    <cellStyle name="60% - Ênfase6" xfId="18" builtinId="52" customBuiltin="1"/>
    <cellStyle name="60% - Ênfase6 2" xfId="68" xr:uid="{00000000-0005-0000-0000-000020000000}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Moeda" xfId="79" builtinId="4"/>
    <cellStyle name="Moeda 2" xfId="81" xr:uid="{00000000-0005-0000-0000-00002F000000}"/>
    <cellStyle name="Neutro" xfId="31" builtinId="28" customBuiltin="1"/>
    <cellStyle name="Normal" xfId="0" builtinId="0"/>
    <cellStyle name="Normal 2" xfId="32" xr:uid="{00000000-0005-0000-0000-000032000000}"/>
    <cellStyle name="Normal 2 2" xfId="69" xr:uid="{00000000-0005-0000-0000-000033000000}"/>
    <cellStyle name="Normal 3" xfId="45" xr:uid="{00000000-0005-0000-0000-000034000000}"/>
    <cellStyle name="Normal 3 2" xfId="73" xr:uid="{00000000-0005-0000-0000-000035000000}"/>
    <cellStyle name="Normal 3 3" xfId="82" xr:uid="{00000000-0005-0000-0000-000036000000}"/>
    <cellStyle name="Normal 3 4" xfId="86" xr:uid="{35E498A6-C1A9-4EB9-B771-EAC5217CF9EF}"/>
    <cellStyle name="Normal 4" xfId="49" xr:uid="{00000000-0005-0000-0000-000037000000}"/>
    <cellStyle name="Normal 4 2" xfId="77" xr:uid="{00000000-0005-0000-0000-000038000000}"/>
    <cellStyle name="Normal 5" xfId="51" xr:uid="{00000000-0005-0000-0000-000039000000}"/>
    <cellStyle name="Normal 6" xfId="60" xr:uid="{00000000-0005-0000-0000-00003A000000}"/>
    <cellStyle name="Normal 7" xfId="52" xr:uid="{00000000-0005-0000-0000-00003B000000}"/>
    <cellStyle name="Normal 8" xfId="80" xr:uid="{00000000-0005-0000-0000-00003C000000}"/>
    <cellStyle name="Normal 9" xfId="87" xr:uid="{74A39CB0-7509-4EB2-BE84-10C53FFE32E6}"/>
    <cellStyle name="Nota 2" xfId="33" xr:uid="{00000000-0005-0000-0000-00003D000000}"/>
    <cellStyle name="Porcentagem" xfId="34" builtinId="5"/>
    <cellStyle name="Porcentagem 2" xfId="46" xr:uid="{00000000-0005-0000-0000-00003F000000}"/>
    <cellStyle name="Porcentagem 2 2" xfId="74" xr:uid="{00000000-0005-0000-0000-000040000000}"/>
    <cellStyle name="Porcentagem 2 3" xfId="83" xr:uid="{00000000-0005-0000-0000-000041000000}"/>
    <cellStyle name="Porcentagem 3" xfId="50" xr:uid="{00000000-0005-0000-0000-000042000000}"/>
    <cellStyle name="Porcentagem 3 2" xfId="78" xr:uid="{00000000-0005-0000-0000-000043000000}"/>
    <cellStyle name="Porcentagem 4" xfId="70" xr:uid="{00000000-0005-0000-0000-000044000000}"/>
    <cellStyle name="Ruim" xfId="30" builtinId="27" customBuiltin="1"/>
    <cellStyle name="Saída" xfId="35" builtinId="21" customBuiltin="1"/>
    <cellStyle name="Separador de milhares 2" xfId="48" xr:uid="{00000000-0005-0000-0000-000046000000}"/>
    <cellStyle name="Separador de milhares 2 2" xfId="76" xr:uid="{00000000-0005-0000-0000-000047000000}"/>
    <cellStyle name="Separador de milhares 2 3" xfId="84" xr:uid="{00000000-0005-0000-0000-000048000000}"/>
    <cellStyle name="Texto de Aviso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ítulo 4" xfId="43" builtinId="19" customBuiltin="1"/>
    <cellStyle name="Título 5" xfId="72" xr:uid="{00000000-0005-0000-0000-000050000000}"/>
    <cellStyle name="Total" xfId="44" builtinId="25" customBuiltin="1"/>
    <cellStyle name="Vírgula" xfId="36" builtinId="3"/>
    <cellStyle name="Vírgula 2" xfId="47" xr:uid="{00000000-0005-0000-0000-000053000000}"/>
    <cellStyle name="Vírgula 2 2" xfId="75" xr:uid="{00000000-0005-0000-0000-000054000000}"/>
    <cellStyle name="Vírgula 2 3" xfId="85" xr:uid="{00000000-0005-0000-0000-000055000000}"/>
    <cellStyle name="Vírgula 3" xfId="71" xr:uid="{00000000-0005-0000-0000-000056000000}"/>
  </cellStyles>
  <dxfs count="0"/>
  <tableStyles count="0" defaultTableStyle="TableStyleMedium9" defaultPivotStyle="PivotStyleLight16"/>
  <colors>
    <mruColors>
      <color rgb="FFFDFED0"/>
      <color rgb="FF00CCA5"/>
      <color rgb="FFFFFF99"/>
      <color rgb="FFC6E6A2"/>
      <color rgb="FF81E1DF"/>
      <color rgb="FFA0E8E6"/>
      <color rgb="FFFFCC99"/>
      <color rgb="FFF48E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LOTE 07 - UAs CAPIXABAS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B7D-46CC-9015-57F251EF40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B7D-46CC-9015-57F251EF4032}"/>
              </c:ext>
            </c:extLst>
          </c:dPt>
          <c:dLbls>
            <c:dLbl>
              <c:idx val="0"/>
              <c:layout>
                <c:manualLayout>
                  <c:x val="-2.8389379590221784E-2"/>
                  <c:y val="-0.102696041161581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682103774731888"/>
                      <c:h val="0.1281407373193361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B7D-46CC-9015-57F251EF4032}"/>
                </c:ext>
              </c:extLst>
            </c:dLbl>
            <c:dLbl>
              <c:idx val="1"/>
              <c:layout>
                <c:manualLayout>
                  <c:x val="3.4602009088823805E-2"/>
                  <c:y val="5.97052467481217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7D-46CC-9015-57F251EF40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DASHBOARD!$C$4:$C$5</c:f>
              <c:numCache>
                <c:formatCode>"R$"\ 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39-4972-AA98-01E153FFED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249555</xdr:colOff>
      <xdr:row>2</xdr:row>
      <xdr:rowOff>165734</xdr:rowOff>
    </xdr:from>
    <xdr:to>
      <xdr:col>6</xdr:col>
      <xdr:colOff>445770</xdr:colOff>
      <xdr:row>6</xdr:row>
      <xdr:rowOff>102870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8005" y="527684"/>
          <a:ext cx="845820" cy="66294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502920</xdr:colOff>
      <xdr:row>10</xdr:row>
      <xdr:rowOff>133350</xdr:rowOff>
    </xdr:from>
    <xdr:to>
      <xdr:col>11</xdr:col>
      <xdr:colOff>170992</xdr:colOff>
      <xdr:row>15</xdr:row>
      <xdr:rowOff>98952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7480" y="1962150"/>
          <a:ext cx="3729532" cy="880002"/>
        </a:xfrm>
        <a:prstGeom prst="rect">
          <a:avLst/>
        </a:prstGeom>
      </xdr:spPr>
    </xdr:pic>
    <xdr:clientData/>
  </xdr:twoCellAnchor>
  <xdr:twoCellAnchor editAs="oneCell">
    <xdr:from>
      <xdr:col>7</xdr:col>
      <xdr:colOff>171449</xdr:colOff>
      <xdr:row>3</xdr:row>
      <xdr:rowOff>133350</xdr:rowOff>
    </xdr:from>
    <xdr:to>
      <xdr:col>9</xdr:col>
      <xdr:colOff>21711</xdr:colOff>
      <xdr:row>6</xdr:row>
      <xdr:rowOff>79843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C4196CEC-BDEB-9F10-D8BE-B16B49F8A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5299" y="676275"/>
          <a:ext cx="1149472" cy="489418"/>
        </a:xfrm>
        <a:prstGeom prst="rect">
          <a:avLst/>
        </a:prstGeom>
      </xdr:spPr>
    </xdr:pic>
    <xdr:clientData/>
  </xdr:twoCellAnchor>
  <xdr:twoCellAnchor editAs="oneCell">
    <xdr:from>
      <xdr:col>9</xdr:col>
      <xdr:colOff>152401</xdr:colOff>
      <xdr:row>3</xdr:row>
      <xdr:rowOff>10505</xdr:rowOff>
    </xdr:from>
    <xdr:to>
      <xdr:col>11</xdr:col>
      <xdr:colOff>95250</xdr:colOff>
      <xdr:row>6</xdr:row>
      <xdr:rowOff>80009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DD19F3C1-ECDB-85DF-1F05-77F14BDB3C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45" t="20649" r="4564" b="27456"/>
        <a:stretch/>
      </xdr:blipFill>
      <xdr:spPr>
        <a:xfrm>
          <a:off x="5581651" y="553430"/>
          <a:ext cx="739139" cy="612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6</xdr:row>
      <xdr:rowOff>167640</xdr:rowOff>
    </xdr:from>
    <xdr:to>
      <xdr:col>5</xdr:col>
      <xdr:colOff>704611</xdr:colOff>
      <xdr:row>22</xdr:row>
      <xdr:rowOff>100965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2226082-767C-1B63-F90A-D805EBBB0C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2819400</xdr:colOff>
      <xdr:row>0</xdr:row>
      <xdr:rowOff>19050</xdr:rowOff>
    </xdr:from>
    <xdr:to>
      <xdr:col>2</xdr:col>
      <xdr:colOff>152400</xdr:colOff>
      <xdr:row>8</xdr:row>
      <xdr:rowOff>142875</xdr:rowOff>
    </xdr:to>
    <xdr:pic>
      <xdr:nvPicPr>
        <xdr:cNvPr id="12930" name="Imagem 1" descr="brasão_rj.JPG">
          <a:extLst>
            <a:ext uri="{FF2B5EF4-FFF2-40B4-BE49-F238E27FC236}">
              <a16:creationId xmlns:a16="http://schemas.microsoft.com/office/drawing/2014/main" id="{00000000-0008-0000-0100-0000823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b="4668"/>
        <a:stretch>
          <a:fillRect/>
        </a:stretch>
      </xdr:blipFill>
      <xdr:spPr bwMode="auto">
        <a:xfrm>
          <a:off x="3248025" y="19050"/>
          <a:ext cx="1123950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904875</xdr:colOff>
      <xdr:row>1</xdr:row>
      <xdr:rowOff>28575</xdr:rowOff>
    </xdr:from>
    <xdr:to>
      <xdr:col>3</xdr:col>
      <xdr:colOff>66675</xdr:colOff>
      <xdr:row>8</xdr:row>
      <xdr:rowOff>19050</xdr:rowOff>
    </xdr:to>
    <xdr:pic>
      <xdr:nvPicPr>
        <xdr:cNvPr id="20083" name="Imagem 1" descr="brasão_rj.JPG">
          <a:extLst>
            <a:ext uri="{FF2B5EF4-FFF2-40B4-BE49-F238E27FC236}">
              <a16:creationId xmlns:a16="http://schemas.microsoft.com/office/drawing/2014/main" id="{00000000-0008-0000-0200-0000734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b="4668"/>
        <a:stretch>
          <a:fillRect/>
        </a:stretch>
      </xdr:blipFill>
      <xdr:spPr bwMode="auto">
        <a:xfrm>
          <a:off x="5667375" y="190500"/>
          <a:ext cx="8953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theme="0"/>
  </sheetPr>
  <dimension ref="A1:P120"/>
  <sheetViews>
    <sheetView zoomScale="85" zoomScaleNormal="85" workbookViewId="0">
      <selection activeCell="F24" sqref="F24"/>
    </sheetView>
  </sheetViews>
  <sheetFormatPr defaultColWidth="8.7109375" defaultRowHeight="15.75" x14ac:dyDescent="0.25"/>
  <cols>
    <col min="1" max="1" width="3.7109375" style="100" customWidth="1"/>
    <col min="2" max="9" width="9.42578125" style="100" customWidth="1"/>
    <col min="10" max="10" width="8.140625" style="100" customWidth="1"/>
    <col min="11" max="11" width="3.7109375" style="100" customWidth="1"/>
    <col min="12" max="16" width="8.7109375" style="100"/>
    <col min="17" max="16384" width="8.7109375" style="52"/>
  </cols>
  <sheetData>
    <row r="1" spans="1:16" ht="14.65" customHeight="1" x14ac:dyDescent="0.25">
      <c r="A1" s="95"/>
      <c r="B1" s="96"/>
      <c r="C1" s="96"/>
      <c r="D1" s="96"/>
      <c r="E1" s="96"/>
      <c r="F1" s="96"/>
      <c r="G1" s="96"/>
      <c r="H1" s="96"/>
      <c r="I1" s="96"/>
      <c r="J1" s="96"/>
      <c r="K1" s="97"/>
      <c r="L1" s="97"/>
      <c r="M1" s="97"/>
      <c r="N1" s="97"/>
      <c r="O1" s="97"/>
      <c r="P1" s="98"/>
    </row>
    <row r="2" spans="1:16" ht="14.65" customHeight="1" x14ac:dyDescent="0.25">
      <c r="A2" s="99"/>
      <c r="P2" s="101"/>
    </row>
    <row r="3" spans="1:16" ht="14.65" customHeight="1" x14ac:dyDescent="0.25">
      <c r="A3" s="99"/>
      <c r="P3" s="101"/>
    </row>
    <row r="4" spans="1:16" ht="14.65" customHeight="1" x14ac:dyDescent="0.25">
      <c r="A4" s="99"/>
      <c r="P4" s="101"/>
    </row>
    <row r="5" spans="1:16" ht="14.65" customHeight="1" x14ac:dyDescent="0.25">
      <c r="A5" s="99"/>
      <c r="P5" s="101"/>
    </row>
    <row r="6" spans="1:16" ht="14.65" customHeight="1" x14ac:dyDescent="0.25">
      <c r="A6" s="99"/>
      <c r="P6" s="101"/>
    </row>
    <row r="7" spans="1:16" ht="14.65" customHeight="1" x14ac:dyDescent="0.25">
      <c r="A7" s="99"/>
      <c r="P7" s="101"/>
    </row>
    <row r="8" spans="1:16" ht="14.65" customHeight="1" x14ac:dyDescent="0.25">
      <c r="A8" s="99"/>
      <c r="P8" s="101"/>
    </row>
    <row r="9" spans="1:16" ht="14.65" customHeight="1" x14ac:dyDescent="0.25">
      <c r="A9" s="99"/>
      <c r="P9" s="101"/>
    </row>
    <row r="10" spans="1:16" ht="14.65" customHeight="1" x14ac:dyDescent="0.25">
      <c r="A10" s="99"/>
      <c r="P10" s="101"/>
    </row>
    <row r="11" spans="1:16" ht="14.65" customHeight="1" x14ac:dyDescent="0.25">
      <c r="A11" s="99"/>
      <c r="P11" s="101"/>
    </row>
    <row r="12" spans="1:16" ht="14.65" customHeight="1" x14ac:dyDescent="0.25">
      <c r="A12" s="99"/>
      <c r="P12" s="101"/>
    </row>
    <row r="13" spans="1:16" ht="14.65" customHeight="1" x14ac:dyDescent="0.25">
      <c r="A13" s="99"/>
      <c r="P13" s="101"/>
    </row>
    <row r="14" spans="1:16" ht="14.65" customHeight="1" x14ac:dyDescent="0.25">
      <c r="A14" s="99"/>
      <c r="P14" s="101"/>
    </row>
    <row r="15" spans="1:16" ht="14.65" customHeight="1" x14ac:dyDescent="0.25">
      <c r="A15" s="99"/>
      <c r="P15" s="101"/>
    </row>
    <row r="16" spans="1:16" ht="14.65" customHeight="1" x14ac:dyDescent="0.25">
      <c r="A16" s="99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P16" s="101"/>
    </row>
    <row r="17" spans="1:16" ht="14.65" customHeight="1" x14ac:dyDescent="0.25">
      <c r="A17" s="99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P17" s="101"/>
    </row>
    <row r="18" spans="1:16" ht="14.65" customHeight="1" x14ac:dyDescent="0.25">
      <c r="A18" s="99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P18" s="101"/>
    </row>
    <row r="19" spans="1:16" ht="14.65" customHeight="1" x14ac:dyDescent="0.25">
      <c r="A19" s="99"/>
      <c r="B19" s="476" t="s">
        <v>0</v>
      </c>
      <c r="C19" s="476"/>
      <c r="D19" s="476"/>
      <c r="E19" s="476"/>
      <c r="F19" s="476"/>
      <c r="G19" s="476"/>
      <c r="H19" s="476"/>
      <c r="I19" s="476"/>
      <c r="J19" s="476"/>
      <c r="K19" s="476"/>
      <c r="L19" s="476"/>
      <c r="M19" s="476"/>
      <c r="N19" s="476"/>
      <c r="O19" s="476"/>
      <c r="P19" s="101"/>
    </row>
    <row r="20" spans="1:16" ht="36.4" customHeight="1" x14ac:dyDescent="0.25">
      <c r="A20" s="99"/>
      <c r="B20" s="476"/>
      <c r="C20" s="476"/>
      <c r="D20" s="476"/>
      <c r="E20" s="476"/>
      <c r="F20" s="476"/>
      <c r="G20" s="476"/>
      <c r="H20" s="476"/>
      <c r="I20" s="476"/>
      <c r="J20" s="476"/>
      <c r="K20" s="476"/>
      <c r="L20" s="476"/>
      <c r="M20" s="476"/>
      <c r="N20" s="476"/>
      <c r="O20" s="476"/>
      <c r="P20" s="101"/>
    </row>
    <row r="21" spans="1:16" ht="14.65" customHeight="1" x14ac:dyDescent="0.25">
      <c r="A21" s="99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P21" s="101"/>
    </row>
    <row r="22" spans="1:16" ht="14.65" customHeight="1" x14ac:dyDescent="0.25">
      <c r="A22" s="99"/>
      <c r="B22" s="102"/>
      <c r="C22" s="102"/>
      <c r="D22" s="102"/>
      <c r="E22" s="102"/>
      <c r="K22" s="102"/>
      <c r="P22" s="101"/>
    </row>
    <row r="23" spans="1:16" ht="42" customHeight="1" x14ac:dyDescent="0.25">
      <c r="A23" s="99"/>
      <c r="B23" s="102"/>
      <c r="C23" s="102"/>
      <c r="D23" s="102"/>
      <c r="E23" s="102"/>
      <c r="F23" s="479" t="s">
        <v>21</v>
      </c>
      <c r="G23" s="479"/>
      <c r="H23" s="479"/>
      <c r="I23" s="479"/>
      <c r="J23" s="479"/>
      <c r="K23" s="102"/>
      <c r="P23" s="101"/>
    </row>
    <row r="24" spans="1:16" ht="14.65" customHeight="1" x14ac:dyDescent="0.25">
      <c r="A24" s="99"/>
      <c r="B24" s="102"/>
      <c r="C24" s="102"/>
      <c r="D24" s="102"/>
      <c r="E24" s="102"/>
      <c r="F24" s="102"/>
      <c r="G24" s="102"/>
      <c r="H24" s="102"/>
      <c r="I24" s="102"/>
      <c r="J24" s="102"/>
      <c r="P24" s="101"/>
    </row>
    <row r="25" spans="1:16" ht="14.65" customHeight="1" x14ac:dyDescent="0.25">
      <c r="A25" s="99"/>
      <c r="C25" s="475"/>
      <c r="D25" s="475"/>
      <c r="E25" s="475"/>
      <c r="F25" s="475"/>
      <c r="G25" s="475"/>
      <c r="H25" s="475"/>
      <c r="I25" s="475"/>
      <c r="J25" s="475"/>
      <c r="P25" s="101"/>
    </row>
    <row r="26" spans="1:16" ht="14.65" customHeight="1" x14ac:dyDescent="0.25">
      <c r="A26" s="99"/>
      <c r="C26" s="475"/>
      <c r="D26" s="475"/>
      <c r="E26" s="475"/>
      <c r="F26" s="475"/>
      <c r="G26" s="475"/>
      <c r="H26" s="475"/>
      <c r="I26" s="475"/>
      <c r="J26" s="475"/>
      <c r="P26" s="101"/>
    </row>
    <row r="27" spans="1:16" ht="14.65" customHeight="1" x14ac:dyDescent="0.25">
      <c r="A27" s="99"/>
      <c r="F27" s="478" t="s">
        <v>1</v>
      </c>
      <c r="G27" s="478"/>
      <c r="H27" s="478"/>
      <c r="I27" s="478"/>
      <c r="J27" s="478"/>
      <c r="P27" s="101"/>
    </row>
    <row r="28" spans="1:16" ht="14.65" customHeight="1" x14ac:dyDescent="0.25">
      <c r="A28" s="99"/>
      <c r="P28" s="101"/>
    </row>
    <row r="29" spans="1:16" ht="14.65" customHeight="1" x14ac:dyDescent="0.25">
      <c r="A29" s="99"/>
      <c r="P29" s="101"/>
    </row>
    <row r="30" spans="1:16" ht="14.65" customHeight="1" x14ac:dyDescent="0.25">
      <c r="A30" s="99"/>
      <c r="B30" s="477" t="s">
        <v>2</v>
      </c>
      <c r="C30" s="477"/>
      <c r="D30" s="477"/>
      <c r="E30" s="477"/>
      <c r="F30" s="477"/>
      <c r="G30" s="477"/>
      <c r="H30" s="477"/>
      <c r="I30" s="477"/>
      <c r="J30" s="477"/>
      <c r="K30" s="477"/>
      <c r="L30" s="477"/>
      <c r="M30" s="477"/>
      <c r="N30" s="477"/>
      <c r="O30" s="477"/>
      <c r="P30" s="101"/>
    </row>
    <row r="31" spans="1:16" ht="14.65" customHeight="1" thickBot="1" x14ac:dyDescent="0.3">
      <c r="A31" s="103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5"/>
    </row>
    <row r="32" spans="1:16" ht="14.65" customHeight="1" x14ac:dyDescent="0.25"/>
    <row r="33" ht="14.65" customHeight="1" x14ac:dyDescent="0.25"/>
    <row r="34" ht="14.65" customHeight="1" x14ac:dyDescent="0.25"/>
    <row r="35" ht="14.65" customHeight="1" x14ac:dyDescent="0.25"/>
    <row r="36" ht="14.65" customHeight="1" x14ac:dyDescent="0.25"/>
    <row r="37" ht="14.65" customHeight="1" x14ac:dyDescent="0.25"/>
    <row r="38" ht="14.65" customHeight="1" x14ac:dyDescent="0.25"/>
    <row r="39" ht="14.65" customHeight="1" x14ac:dyDescent="0.25"/>
    <row r="40" ht="14.65" customHeight="1" x14ac:dyDescent="0.25"/>
    <row r="41" ht="14.65" customHeight="1" x14ac:dyDescent="0.25"/>
    <row r="42" ht="14.65" customHeight="1" x14ac:dyDescent="0.25"/>
    <row r="43" ht="14.65" customHeight="1" x14ac:dyDescent="0.25"/>
    <row r="44" ht="14.65" customHeight="1" x14ac:dyDescent="0.25"/>
    <row r="45" ht="14.65" customHeight="1" x14ac:dyDescent="0.25"/>
    <row r="46" ht="14.65" customHeight="1" x14ac:dyDescent="0.25"/>
    <row r="47" ht="14.65" customHeight="1" x14ac:dyDescent="0.25"/>
    <row r="48" ht="14.65" customHeight="1" x14ac:dyDescent="0.25"/>
    <row r="49" ht="14.65" customHeight="1" x14ac:dyDescent="0.25"/>
    <row r="50" ht="14.65" customHeight="1" x14ac:dyDescent="0.25"/>
    <row r="51" ht="14.65" customHeight="1" x14ac:dyDescent="0.25"/>
    <row r="52" ht="14.65" customHeight="1" x14ac:dyDescent="0.25"/>
    <row r="53" ht="14.65" customHeight="1" x14ac:dyDescent="0.25"/>
    <row r="54" ht="14.65" customHeight="1" x14ac:dyDescent="0.25"/>
    <row r="55" ht="14.65" customHeight="1" x14ac:dyDescent="0.25"/>
    <row r="56" ht="14.65" customHeight="1" x14ac:dyDescent="0.25"/>
    <row r="57" ht="14.65" customHeight="1" x14ac:dyDescent="0.25"/>
    <row r="58" ht="14.65" customHeight="1" x14ac:dyDescent="0.25"/>
    <row r="59" ht="14.65" customHeight="1" x14ac:dyDescent="0.25"/>
    <row r="60" ht="14.65" customHeight="1" x14ac:dyDescent="0.25"/>
    <row r="61" ht="14.65" customHeight="1" x14ac:dyDescent="0.25"/>
    <row r="62" ht="14.65" customHeight="1" x14ac:dyDescent="0.25"/>
    <row r="63" ht="14.65" customHeight="1" x14ac:dyDescent="0.25"/>
    <row r="64" ht="14.65" customHeight="1" x14ac:dyDescent="0.25"/>
    <row r="65" ht="14.65" customHeight="1" x14ac:dyDescent="0.25"/>
    <row r="66" ht="14.65" customHeight="1" x14ac:dyDescent="0.25"/>
    <row r="67" ht="14.65" customHeight="1" x14ac:dyDescent="0.25"/>
    <row r="68" ht="14.65" customHeight="1" x14ac:dyDescent="0.25"/>
    <row r="69" ht="14.65" customHeight="1" x14ac:dyDescent="0.25"/>
    <row r="70" ht="14.65" customHeight="1" x14ac:dyDescent="0.25"/>
    <row r="71" ht="14.65" customHeight="1" x14ac:dyDescent="0.25"/>
    <row r="72" ht="14.65" customHeight="1" x14ac:dyDescent="0.25"/>
    <row r="73" ht="14.65" customHeight="1" x14ac:dyDescent="0.25"/>
    <row r="74" ht="14.65" customHeight="1" x14ac:dyDescent="0.25"/>
    <row r="75" ht="14.65" customHeight="1" x14ac:dyDescent="0.25"/>
    <row r="76" ht="14.65" customHeight="1" x14ac:dyDescent="0.25"/>
    <row r="77" ht="14.65" customHeight="1" x14ac:dyDescent="0.25"/>
    <row r="78" ht="14.65" customHeight="1" x14ac:dyDescent="0.25"/>
    <row r="79" ht="14.65" customHeight="1" x14ac:dyDescent="0.25"/>
    <row r="80" ht="14.65" customHeight="1" x14ac:dyDescent="0.25"/>
    <row r="81" ht="14.65" customHeight="1" x14ac:dyDescent="0.25"/>
    <row r="82" ht="14.65" customHeight="1" x14ac:dyDescent="0.25"/>
    <row r="83" ht="14.65" customHeight="1" x14ac:dyDescent="0.25"/>
    <row r="84" ht="14.65" customHeight="1" x14ac:dyDescent="0.25"/>
    <row r="85" ht="14.65" customHeight="1" x14ac:dyDescent="0.25"/>
    <row r="86" ht="14.65" customHeight="1" x14ac:dyDescent="0.25"/>
    <row r="87" ht="14.65" customHeight="1" x14ac:dyDescent="0.25"/>
    <row r="88" ht="14.65" customHeight="1" x14ac:dyDescent="0.25"/>
    <row r="89" ht="14.65" customHeight="1" x14ac:dyDescent="0.25"/>
    <row r="90" ht="14.65" customHeight="1" x14ac:dyDescent="0.25"/>
    <row r="91" ht="14.65" customHeight="1" x14ac:dyDescent="0.25"/>
    <row r="92" ht="14.65" customHeight="1" x14ac:dyDescent="0.25"/>
    <row r="93" ht="14.65" customHeight="1" x14ac:dyDescent="0.25"/>
    <row r="94" ht="14.65" customHeight="1" x14ac:dyDescent="0.25"/>
    <row r="95" ht="14.65" customHeight="1" x14ac:dyDescent="0.25"/>
    <row r="96" ht="14.65" customHeight="1" x14ac:dyDescent="0.25"/>
    <row r="97" ht="14.65" customHeight="1" x14ac:dyDescent="0.25"/>
    <row r="98" ht="14.65" customHeight="1" x14ac:dyDescent="0.25"/>
    <row r="99" ht="14.65" customHeight="1" x14ac:dyDescent="0.25"/>
    <row r="100" ht="14.65" customHeight="1" x14ac:dyDescent="0.25"/>
    <row r="101" ht="14.65" customHeight="1" x14ac:dyDescent="0.25"/>
    <row r="102" ht="14.65" customHeight="1" x14ac:dyDescent="0.25"/>
    <row r="103" ht="14.65" customHeight="1" x14ac:dyDescent="0.25"/>
    <row r="104" ht="14.65" customHeight="1" x14ac:dyDescent="0.25"/>
    <row r="105" ht="14.65" customHeight="1" x14ac:dyDescent="0.25"/>
    <row r="106" ht="14.65" customHeight="1" x14ac:dyDescent="0.25"/>
    <row r="107" ht="14.65" customHeight="1" x14ac:dyDescent="0.25"/>
    <row r="108" ht="14.65" customHeight="1" x14ac:dyDescent="0.25"/>
    <row r="109" ht="14.65" customHeight="1" x14ac:dyDescent="0.25"/>
    <row r="110" ht="14.65" customHeight="1" x14ac:dyDescent="0.25"/>
    <row r="111" ht="14.65" customHeight="1" x14ac:dyDescent="0.25"/>
    <row r="112" ht="14.65" customHeight="1" x14ac:dyDescent="0.25"/>
    <row r="113" ht="14.65" customHeight="1" x14ac:dyDescent="0.25"/>
    <row r="114" ht="14.65" customHeight="1" x14ac:dyDescent="0.25"/>
    <row r="115" ht="14.65" customHeight="1" x14ac:dyDescent="0.25"/>
    <row r="116" ht="14.65" customHeight="1" x14ac:dyDescent="0.25"/>
    <row r="117" ht="14.65" customHeight="1" x14ac:dyDescent="0.25"/>
    <row r="118" ht="14.65" customHeight="1" x14ac:dyDescent="0.25"/>
    <row r="119" ht="14.65" customHeight="1" x14ac:dyDescent="0.25"/>
    <row r="120" ht="14.65" customHeight="1" x14ac:dyDescent="0.25"/>
  </sheetData>
  <mergeCells count="5">
    <mergeCell ref="C25:J26"/>
    <mergeCell ref="B19:O20"/>
    <mergeCell ref="B30:O30"/>
    <mergeCell ref="F27:J27"/>
    <mergeCell ref="F23:J23"/>
  </mergeCells>
  <printOptions horizontalCentered="1"/>
  <pageMargins left="0.25" right="0.25" top="0.75" bottom="0.75" header="0.3" footer="0.3"/>
  <pageSetup paperSize="9" scale="95" fitToWidth="0" fitToHeight="0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F101D-3BDC-4AC5-9F62-699D8CB47439}">
  <sheetPr codeName="Planilha14">
    <tabColor theme="9" tint="-0.499984740745262"/>
    <pageSetUpPr fitToPage="1"/>
  </sheetPr>
  <dimension ref="A1:K108"/>
  <sheetViews>
    <sheetView topLeftCell="A6" workbookViewId="0">
      <selection activeCell="B8" sqref="B8"/>
    </sheetView>
  </sheetViews>
  <sheetFormatPr defaultColWidth="9.140625" defaultRowHeight="12.75" x14ac:dyDescent="0.2"/>
  <cols>
    <col min="1" max="1" width="10.42578125" style="200" bestFit="1" customWidth="1"/>
    <col min="2" max="2" width="59" style="200" customWidth="1"/>
    <col min="3" max="3" width="10.7109375" style="207" customWidth="1"/>
    <col min="4" max="4" width="13.28515625" style="200" customWidth="1"/>
    <col min="5" max="8" width="5.42578125" style="204" customWidth="1"/>
    <col min="9" max="9" width="26" style="204" customWidth="1"/>
    <col min="10" max="10" width="5.7109375" style="204" customWidth="1"/>
    <col min="11" max="11" width="5.42578125" style="204" customWidth="1"/>
    <col min="12" max="240" width="9.140625" style="200"/>
    <col min="241" max="241" width="8" style="200" customWidth="1"/>
    <col min="242" max="242" width="48.42578125" style="200" bestFit="1" customWidth="1"/>
    <col min="243" max="243" width="12.7109375" style="200" customWidth="1"/>
    <col min="244" max="244" width="9.42578125" style="200" customWidth="1"/>
    <col min="245" max="245" width="15.7109375" style="200" customWidth="1"/>
    <col min="246" max="246" width="12.28515625" style="200" customWidth="1"/>
    <col min="247" max="247" width="9.140625" style="200"/>
    <col min="248" max="248" width="16" style="200" customWidth="1"/>
    <col min="249" max="249" width="23.42578125" style="200" customWidth="1"/>
    <col min="250" max="250" width="10.42578125" style="200" bestFit="1" customWidth="1"/>
    <col min="251" max="252" width="10.140625" style="200" customWidth="1"/>
    <col min="253" max="253" width="26.7109375" style="200" customWidth="1"/>
    <col min="254" max="254" width="54.28515625" style="200" bestFit="1" customWidth="1"/>
    <col min="255" max="496" width="9.140625" style="200"/>
    <col min="497" max="497" width="8" style="200" customWidth="1"/>
    <col min="498" max="498" width="48.42578125" style="200" bestFit="1" customWidth="1"/>
    <col min="499" max="499" width="12.7109375" style="200" customWidth="1"/>
    <col min="500" max="500" width="9.42578125" style="200" customWidth="1"/>
    <col min="501" max="501" width="15.7109375" style="200" customWidth="1"/>
    <col min="502" max="502" width="12.28515625" style="200" customWidth="1"/>
    <col min="503" max="503" width="9.140625" style="200"/>
    <col min="504" max="504" width="16" style="200" customWidth="1"/>
    <col min="505" max="505" width="23.42578125" style="200" customWidth="1"/>
    <col min="506" max="506" width="10.42578125" style="200" bestFit="1" customWidth="1"/>
    <col min="507" max="508" width="10.140625" style="200" customWidth="1"/>
    <col min="509" max="509" width="26.7109375" style="200" customWidth="1"/>
    <col min="510" max="510" width="54.28515625" style="200" bestFit="1" customWidth="1"/>
    <col min="511" max="752" width="9.140625" style="200"/>
    <col min="753" max="753" width="8" style="200" customWidth="1"/>
    <col min="754" max="754" width="48.42578125" style="200" bestFit="1" customWidth="1"/>
    <col min="755" max="755" width="12.7109375" style="200" customWidth="1"/>
    <col min="756" max="756" width="9.42578125" style="200" customWidth="1"/>
    <col min="757" max="757" width="15.7109375" style="200" customWidth="1"/>
    <col min="758" max="758" width="12.28515625" style="200" customWidth="1"/>
    <col min="759" max="759" width="9.140625" style="200"/>
    <col min="760" max="760" width="16" style="200" customWidth="1"/>
    <col min="761" max="761" width="23.42578125" style="200" customWidth="1"/>
    <col min="762" max="762" width="10.42578125" style="200" bestFit="1" customWidth="1"/>
    <col min="763" max="764" width="10.140625" style="200" customWidth="1"/>
    <col min="765" max="765" width="26.7109375" style="200" customWidth="1"/>
    <col min="766" max="766" width="54.28515625" style="200" bestFit="1" customWidth="1"/>
    <col min="767" max="1008" width="9.140625" style="200"/>
    <col min="1009" max="1009" width="8" style="200" customWidth="1"/>
    <col min="1010" max="1010" width="48.42578125" style="200" bestFit="1" customWidth="1"/>
    <col min="1011" max="1011" width="12.7109375" style="200" customWidth="1"/>
    <col min="1012" max="1012" width="9.42578125" style="200" customWidth="1"/>
    <col min="1013" max="1013" width="15.7109375" style="200" customWidth="1"/>
    <col min="1014" max="1014" width="12.28515625" style="200" customWidth="1"/>
    <col min="1015" max="1015" width="9.140625" style="200"/>
    <col min="1016" max="1016" width="16" style="200" customWidth="1"/>
    <col min="1017" max="1017" width="23.42578125" style="200" customWidth="1"/>
    <col min="1018" max="1018" width="10.42578125" style="200" bestFit="1" customWidth="1"/>
    <col min="1019" max="1020" width="10.140625" style="200" customWidth="1"/>
    <col min="1021" max="1021" width="26.7109375" style="200" customWidth="1"/>
    <col min="1022" max="1022" width="54.28515625" style="200" bestFit="1" customWidth="1"/>
    <col min="1023" max="1264" width="9.140625" style="200"/>
    <col min="1265" max="1265" width="8" style="200" customWidth="1"/>
    <col min="1266" max="1266" width="48.42578125" style="200" bestFit="1" customWidth="1"/>
    <col min="1267" max="1267" width="12.7109375" style="200" customWidth="1"/>
    <col min="1268" max="1268" width="9.42578125" style="200" customWidth="1"/>
    <col min="1269" max="1269" width="15.7109375" style="200" customWidth="1"/>
    <col min="1270" max="1270" width="12.28515625" style="200" customWidth="1"/>
    <col min="1271" max="1271" width="9.140625" style="200"/>
    <col min="1272" max="1272" width="16" style="200" customWidth="1"/>
    <col min="1273" max="1273" width="23.42578125" style="200" customWidth="1"/>
    <col min="1274" max="1274" width="10.42578125" style="200" bestFit="1" customWidth="1"/>
    <col min="1275" max="1276" width="10.140625" style="200" customWidth="1"/>
    <col min="1277" max="1277" width="26.7109375" style="200" customWidth="1"/>
    <col min="1278" max="1278" width="54.28515625" style="200" bestFit="1" customWidth="1"/>
    <col min="1279" max="1520" width="9.140625" style="200"/>
    <col min="1521" max="1521" width="8" style="200" customWidth="1"/>
    <col min="1522" max="1522" width="48.42578125" style="200" bestFit="1" customWidth="1"/>
    <col min="1523" max="1523" width="12.7109375" style="200" customWidth="1"/>
    <col min="1524" max="1524" width="9.42578125" style="200" customWidth="1"/>
    <col min="1525" max="1525" width="15.7109375" style="200" customWidth="1"/>
    <col min="1526" max="1526" width="12.28515625" style="200" customWidth="1"/>
    <col min="1527" max="1527" width="9.140625" style="200"/>
    <col min="1528" max="1528" width="16" style="200" customWidth="1"/>
    <col min="1529" max="1529" width="23.42578125" style="200" customWidth="1"/>
    <col min="1530" max="1530" width="10.42578125" style="200" bestFit="1" customWidth="1"/>
    <col min="1531" max="1532" width="10.140625" style="200" customWidth="1"/>
    <col min="1533" max="1533" width="26.7109375" style="200" customWidth="1"/>
    <col min="1534" max="1534" width="54.28515625" style="200" bestFit="1" customWidth="1"/>
    <col min="1535" max="1776" width="9.140625" style="200"/>
    <col min="1777" max="1777" width="8" style="200" customWidth="1"/>
    <col min="1778" max="1778" width="48.42578125" style="200" bestFit="1" customWidth="1"/>
    <col min="1779" max="1779" width="12.7109375" style="200" customWidth="1"/>
    <col min="1780" max="1780" width="9.42578125" style="200" customWidth="1"/>
    <col min="1781" max="1781" width="15.7109375" style="200" customWidth="1"/>
    <col min="1782" max="1782" width="12.28515625" style="200" customWidth="1"/>
    <col min="1783" max="1783" width="9.140625" style="200"/>
    <col min="1784" max="1784" width="16" style="200" customWidth="1"/>
    <col min="1785" max="1785" width="23.42578125" style="200" customWidth="1"/>
    <col min="1786" max="1786" width="10.42578125" style="200" bestFit="1" customWidth="1"/>
    <col min="1787" max="1788" width="10.140625" style="200" customWidth="1"/>
    <col min="1789" max="1789" width="26.7109375" style="200" customWidth="1"/>
    <col min="1790" max="1790" width="54.28515625" style="200" bestFit="1" customWidth="1"/>
    <col min="1791" max="2032" width="9.140625" style="200"/>
    <col min="2033" max="2033" width="8" style="200" customWidth="1"/>
    <col min="2034" max="2034" width="48.42578125" style="200" bestFit="1" customWidth="1"/>
    <col min="2035" max="2035" width="12.7109375" style="200" customWidth="1"/>
    <col min="2036" max="2036" width="9.42578125" style="200" customWidth="1"/>
    <col min="2037" max="2037" width="15.7109375" style="200" customWidth="1"/>
    <col min="2038" max="2038" width="12.28515625" style="200" customWidth="1"/>
    <col min="2039" max="2039" width="9.140625" style="200"/>
    <col min="2040" max="2040" width="16" style="200" customWidth="1"/>
    <col min="2041" max="2041" width="23.42578125" style="200" customWidth="1"/>
    <col min="2042" max="2042" width="10.42578125" style="200" bestFit="1" customWidth="1"/>
    <col min="2043" max="2044" width="10.140625" style="200" customWidth="1"/>
    <col min="2045" max="2045" width="26.7109375" style="200" customWidth="1"/>
    <col min="2046" max="2046" width="54.28515625" style="200" bestFit="1" customWidth="1"/>
    <col min="2047" max="2288" width="9.140625" style="200"/>
    <col min="2289" max="2289" width="8" style="200" customWidth="1"/>
    <col min="2290" max="2290" width="48.42578125" style="200" bestFit="1" customWidth="1"/>
    <col min="2291" max="2291" width="12.7109375" style="200" customWidth="1"/>
    <col min="2292" max="2292" width="9.42578125" style="200" customWidth="1"/>
    <col min="2293" max="2293" width="15.7109375" style="200" customWidth="1"/>
    <col min="2294" max="2294" width="12.28515625" style="200" customWidth="1"/>
    <col min="2295" max="2295" width="9.140625" style="200"/>
    <col min="2296" max="2296" width="16" style="200" customWidth="1"/>
    <col min="2297" max="2297" width="23.42578125" style="200" customWidth="1"/>
    <col min="2298" max="2298" width="10.42578125" style="200" bestFit="1" customWidth="1"/>
    <col min="2299" max="2300" width="10.140625" style="200" customWidth="1"/>
    <col min="2301" max="2301" width="26.7109375" style="200" customWidth="1"/>
    <col min="2302" max="2302" width="54.28515625" style="200" bestFit="1" customWidth="1"/>
    <col min="2303" max="2544" width="9.140625" style="200"/>
    <col min="2545" max="2545" width="8" style="200" customWidth="1"/>
    <col min="2546" max="2546" width="48.42578125" style="200" bestFit="1" customWidth="1"/>
    <col min="2547" max="2547" width="12.7109375" style="200" customWidth="1"/>
    <col min="2548" max="2548" width="9.42578125" style="200" customWidth="1"/>
    <col min="2549" max="2549" width="15.7109375" style="200" customWidth="1"/>
    <col min="2550" max="2550" width="12.28515625" style="200" customWidth="1"/>
    <col min="2551" max="2551" width="9.140625" style="200"/>
    <col min="2552" max="2552" width="16" style="200" customWidth="1"/>
    <col min="2553" max="2553" width="23.42578125" style="200" customWidth="1"/>
    <col min="2554" max="2554" width="10.42578125" style="200" bestFit="1" customWidth="1"/>
    <col min="2555" max="2556" width="10.140625" style="200" customWidth="1"/>
    <col min="2557" max="2557" width="26.7109375" style="200" customWidth="1"/>
    <col min="2558" max="2558" width="54.28515625" style="200" bestFit="1" customWidth="1"/>
    <col min="2559" max="2800" width="9.140625" style="200"/>
    <col min="2801" max="2801" width="8" style="200" customWidth="1"/>
    <col min="2802" max="2802" width="48.42578125" style="200" bestFit="1" customWidth="1"/>
    <col min="2803" max="2803" width="12.7109375" style="200" customWidth="1"/>
    <col min="2804" max="2804" width="9.42578125" style="200" customWidth="1"/>
    <col min="2805" max="2805" width="15.7109375" style="200" customWidth="1"/>
    <col min="2806" max="2806" width="12.28515625" style="200" customWidth="1"/>
    <col min="2807" max="2807" width="9.140625" style="200"/>
    <col min="2808" max="2808" width="16" style="200" customWidth="1"/>
    <col min="2809" max="2809" width="23.42578125" style="200" customWidth="1"/>
    <col min="2810" max="2810" width="10.42578125" style="200" bestFit="1" customWidth="1"/>
    <col min="2811" max="2812" width="10.140625" style="200" customWidth="1"/>
    <col min="2813" max="2813" width="26.7109375" style="200" customWidth="1"/>
    <col min="2814" max="2814" width="54.28515625" style="200" bestFit="1" customWidth="1"/>
    <col min="2815" max="3056" width="9.140625" style="200"/>
    <col min="3057" max="3057" width="8" style="200" customWidth="1"/>
    <col min="3058" max="3058" width="48.42578125" style="200" bestFit="1" customWidth="1"/>
    <col min="3059" max="3059" width="12.7109375" style="200" customWidth="1"/>
    <col min="3060" max="3060" width="9.42578125" style="200" customWidth="1"/>
    <col min="3061" max="3061" width="15.7109375" style="200" customWidth="1"/>
    <col min="3062" max="3062" width="12.28515625" style="200" customWidth="1"/>
    <col min="3063" max="3063" width="9.140625" style="200"/>
    <col min="3064" max="3064" width="16" style="200" customWidth="1"/>
    <col min="3065" max="3065" width="23.42578125" style="200" customWidth="1"/>
    <col min="3066" max="3066" width="10.42578125" style="200" bestFit="1" customWidth="1"/>
    <col min="3067" max="3068" width="10.140625" style="200" customWidth="1"/>
    <col min="3069" max="3069" width="26.7109375" style="200" customWidth="1"/>
    <col min="3070" max="3070" width="54.28515625" style="200" bestFit="1" customWidth="1"/>
    <col min="3071" max="3312" width="9.140625" style="200"/>
    <col min="3313" max="3313" width="8" style="200" customWidth="1"/>
    <col min="3314" max="3314" width="48.42578125" style="200" bestFit="1" customWidth="1"/>
    <col min="3315" max="3315" width="12.7109375" style="200" customWidth="1"/>
    <col min="3316" max="3316" width="9.42578125" style="200" customWidth="1"/>
    <col min="3317" max="3317" width="15.7109375" style="200" customWidth="1"/>
    <col min="3318" max="3318" width="12.28515625" style="200" customWidth="1"/>
    <col min="3319" max="3319" width="9.140625" style="200"/>
    <col min="3320" max="3320" width="16" style="200" customWidth="1"/>
    <col min="3321" max="3321" width="23.42578125" style="200" customWidth="1"/>
    <col min="3322" max="3322" width="10.42578125" style="200" bestFit="1" customWidth="1"/>
    <col min="3323" max="3324" width="10.140625" style="200" customWidth="1"/>
    <col min="3325" max="3325" width="26.7109375" style="200" customWidth="1"/>
    <col min="3326" max="3326" width="54.28515625" style="200" bestFit="1" customWidth="1"/>
    <col min="3327" max="3568" width="9.140625" style="200"/>
    <col min="3569" max="3569" width="8" style="200" customWidth="1"/>
    <col min="3570" max="3570" width="48.42578125" style="200" bestFit="1" customWidth="1"/>
    <col min="3571" max="3571" width="12.7109375" style="200" customWidth="1"/>
    <col min="3572" max="3572" width="9.42578125" style="200" customWidth="1"/>
    <col min="3573" max="3573" width="15.7109375" style="200" customWidth="1"/>
    <col min="3574" max="3574" width="12.28515625" style="200" customWidth="1"/>
    <col min="3575" max="3575" width="9.140625" style="200"/>
    <col min="3576" max="3576" width="16" style="200" customWidth="1"/>
    <col min="3577" max="3577" width="23.42578125" style="200" customWidth="1"/>
    <col min="3578" max="3578" width="10.42578125" style="200" bestFit="1" customWidth="1"/>
    <col min="3579" max="3580" width="10.140625" style="200" customWidth="1"/>
    <col min="3581" max="3581" width="26.7109375" style="200" customWidth="1"/>
    <col min="3582" max="3582" width="54.28515625" style="200" bestFit="1" customWidth="1"/>
    <col min="3583" max="3824" width="9.140625" style="200"/>
    <col min="3825" max="3825" width="8" style="200" customWidth="1"/>
    <col min="3826" max="3826" width="48.42578125" style="200" bestFit="1" customWidth="1"/>
    <col min="3827" max="3827" width="12.7109375" style="200" customWidth="1"/>
    <col min="3828" max="3828" width="9.42578125" style="200" customWidth="1"/>
    <col min="3829" max="3829" width="15.7109375" style="200" customWidth="1"/>
    <col min="3830" max="3830" width="12.28515625" style="200" customWidth="1"/>
    <col min="3831" max="3831" width="9.140625" style="200"/>
    <col min="3832" max="3832" width="16" style="200" customWidth="1"/>
    <col min="3833" max="3833" width="23.42578125" style="200" customWidth="1"/>
    <col min="3834" max="3834" width="10.42578125" style="200" bestFit="1" customWidth="1"/>
    <col min="3835" max="3836" width="10.140625" style="200" customWidth="1"/>
    <col min="3837" max="3837" width="26.7109375" style="200" customWidth="1"/>
    <col min="3838" max="3838" width="54.28515625" style="200" bestFit="1" customWidth="1"/>
    <col min="3839" max="4080" width="9.140625" style="200"/>
    <col min="4081" max="4081" width="8" style="200" customWidth="1"/>
    <col min="4082" max="4082" width="48.42578125" style="200" bestFit="1" customWidth="1"/>
    <col min="4083" max="4083" width="12.7109375" style="200" customWidth="1"/>
    <col min="4084" max="4084" width="9.42578125" style="200" customWidth="1"/>
    <col min="4085" max="4085" width="15.7109375" style="200" customWidth="1"/>
    <col min="4086" max="4086" width="12.28515625" style="200" customWidth="1"/>
    <col min="4087" max="4087" width="9.140625" style="200"/>
    <col min="4088" max="4088" width="16" style="200" customWidth="1"/>
    <col min="4089" max="4089" width="23.42578125" style="200" customWidth="1"/>
    <col min="4090" max="4090" width="10.42578125" style="200" bestFit="1" customWidth="1"/>
    <col min="4091" max="4092" width="10.140625" style="200" customWidth="1"/>
    <col min="4093" max="4093" width="26.7109375" style="200" customWidth="1"/>
    <col min="4094" max="4094" width="54.28515625" style="200" bestFit="1" customWidth="1"/>
    <col min="4095" max="4336" width="9.140625" style="200"/>
    <col min="4337" max="4337" width="8" style="200" customWidth="1"/>
    <col min="4338" max="4338" width="48.42578125" style="200" bestFit="1" customWidth="1"/>
    <col min="4339" max="4339" width="12.7109375" style="200" customWidth="1"/>
    <col min="4340" max="4340" width="9.42578125" style="200" customWidth="1"/>
    <col min="4341" max="4341" width="15.7109375" style="200" customWidth="1"/>
    <col min="4342" max="4342" width="12.28515625" style="200" customWidth="1"/>
    <col min="4343" max="4343" width="9.140625" style="200"/>
    <col min="4344" max="4344" width="16" style="200" customWidth="1"/>
    <col min="4345" max="4345" width="23.42578125" style="200" customWidth="1"/>
    <col min="4346" max="4346" width="10.42578125" style="200" bestFit="1" customWidth="1"/>
    <col min="4347" max="4348" width="10.140625" style="200" customWidth="1"/>
    <col min="4349" max="4349" width="26.7109375" style="200" customWidth="1"/>
    <col min="4350" max="4350" width="54.28515625" style="200" bestFit="1" customWidth="1"/>
    <col min="4351" max="4592" width="9.140625" style="200"/>
    <col min="4593" max="4593" width="8" style="200" customWidth="1"/>
    <col min="4594" max="4594" width="48.42578125" style="200" bestFit="1" customWidth="1"/>
    <col min="4595" max="4595" width="12.7109375" style="200" customWidth="1"/>
    <col min="4596" max="4596" width="9.42578125" style="200" customWidth="1"/>
    <col min="4597" max="4597" width="15.7109375" style="200" customWidth="1"/>
    <col min="4598" max="4598" width="12.28515625" style="200" customWidth="1"/>
    <col min="4599" max="4599" width="9.140625" style="200"/>
    <col min="4600" max="4600" width="16" style="200" customWidth="1"/>
    <col min="4601" max="4601" width="23.42578125" style="200" customWidth="1"/>
    <col min="4602" max="4602" width="10.42578125" style="200" bestFit="1" customWidth="1"/>
    <col min="4603" max="4604" width="10.140625" style="200" customWidth="1"/>
    <col min="4605" max="4605" width="26.7109375" style="200" customWidth="1"/>
    <col min="4606" max="4606" width="54.28515625" style="200" bestFit="1" customWidth="1"/>
    <col min="4607" max="4848" width="9.140625" style="200"/>
    <col min="4849" max="4849" width="8" style="200" customWidth="1"/>
    <col min="4850" max="4850" width="48.42578125" style="200" bestFit="1" customWidth="1"/>
    <col min="4851" max="4851" width="12.7109375" style="200" customWidth="1"/>
    <col min="4852" max="4852" width="9.42578125" style="200" customWidth="1"/>
    <col min="4853" max="4853" width="15.7109375" style="200" customWidth="1"/>
    <col min="4854" max="4854" width="12.28515625" style="200" customWidth="1"/>
    <col min="4855" max="4855" width="9.140625" style="200"/>
    <col min="4856" max="4856" width="16" style="200" customWidth="1"/>
    <col min="4857" max="4857" width="23.42578125" style="200" customWidth="1"/>
    <col min="4858" max="4858" width="10.42578125" style="200" bestFit="1" customWidth="1"/>
    <col min="4859" max="4860" width="10.140625" style="200" customWidth="1"/>
    <col min="4861" max="4861" width="26.7109375" style="200" customWidth="1"/>
    <col min="4862" max="4862" width="54.28515625" style="200" bestFit="1" customWidth="1"/>
    <col min="4863" max="5104" width="9.140625" style="200"/>
    <col min="5105" max="5105" width="8" style="200" customWidth="1"/>
    <col min="5106" max="5106" width="48.42578125" style="200" bestFit="1" customWidth="1"/>
    <col min="5107" max="5107" width="12.7109375" style="200" customWidth="1"/>
    <col min="5108" max="5108" width="9.42578125" style="200" customWidth="1"/>
    <col min="5109" max="5109" width="15.7109375" style="200" customWidth="1"/>
    <col min="5110" max="5110" width="12.28515625" style="200" customWidth="1"/>
    <col min="5111" max="5111" width="9.140625" style="200"/>
    <col min="5112" max="5112" width="16" style="200" customWidth="1"/>
    <col min="5113" max="5113" width="23.42578125" style="200" customWidth="1"/>
    <col min="5114" max="5114" width="10.42578125" style="200" bestFit="1" customWidth="1"/>
    <col min="5115" max="5116" width="10.140625" style="200" customWidth="1"/>
    <col min="5117" max="5117" width="26.7109375" style="200" customWidth="1"/>
    <col min="5118" max="5118" width="54.28515625" style="200" bestFit="1" customWidth="1"/>
    <col min="5119" max="5360" width="9.140625" style="200"/>
    <col min="5361" max="5361" width="8" style="200" customWidth="1"/>
    <col min="5362" max="5362" width="48.42578125" style="200" bestFit="1" customWidth="1"/>
    <col min="5363" max="5363" width="12.7109375" style="200" customWidth="1"/>
    <col min="5364" max="5364" width="9.42578125" style="200" customWidth="1"/>
    <col min="5365" max="5365" width="15.7109375" style="200" customWidth="1"/>
    <col min="5366" max="5366" width="12.28515625" style="200" customWidth="1"/>
    <col min="5367" max="5367" width="9.140625" style="200"/>
    <col min="5368" max="5368" width="16" style="200" customWidth="1"/>
    <col min="5369" max="5369" width="23.42578125" style="200" customWidth="1"/>
    <col min="5370" max="5370" width="10.42578125" style="200" bestFit="1" customWidth="1"/>
    <col min="5371" max="5372" width="10.140625" style="200" customWidth="1"/>
    <col min="5373" max="5373" width="26.7109375" style="200" customWidth="1"/>
    <col min="5374" max="5374" width="54.28515625" style="200" bestFit="1" customWidth="1"/>
    <col min="5375" max="5616" width="9.140625" style="200"/>
    <col min="5617" max="5617" width="8" style="200" customWidth="1"/>
    <col min="5618" max="5618" width="48.42578125" style="200" bestFit="1" customWidth="1"/>
    <col min="5619" max="5619" width="12.7109375" style="200" customWidth="1"/>
    <col min="5620" max="5620" width="9.42578125" style="200" customWidth="1"/>
    <col min="5621" max="5621" width="15.7109375" style="200" customWidth="1"/>
    <col min="5622" max="5622" width="12.28515625" style="200" customWidth="1"/>
    <col min="5623" max="5623" width="9.140625" style="200"/>
    <col min="5624" max="5624" width="16" style="200" customWidth="1"/>
    <col min="5625" max="5625" width="23.42578125" style="200" customWidth="1"/>
    <col min="5626" max="5626" width="10.42578125" style="200" bestFit="1" customWidth="1"/>
    <col min="5627" max="5628" width="10.140625" style="200" customWidth="1"/>
    <col min="5629" max="5629" width="26.7109375" style="200" customWidth="1"/>
    <col min="5630" max="5630" width="54.28515625" style="200" bestFit="1" customWidth="1"/>
    <col min="5631" max="5872" width="9.140625" style="200"/>
    <col min="5873" max="5873" width="8" style="200" customWidth="1"/>
    <col min="5874" max="5874" width="48.42578125" style="200" bestFit="1" customWidth="1"/>
    <col min="5875" max="5875" width="12.7109375" style="200" customWidth="1"/>
    <col min="5876" max="5876" width="9.42578125" style="200" customWidth="1"/>
    <col min="5877" max="5877" width="15.7109375" style="200" customWidth="1"/>
    <col min="5878" max="5878" width="12.28515625" style="200" customWidth="1"/>
    <col min="5879" max="5879" width="9.140625" style="200"/>
    <col min="5880" max="5880" width="16" style="200" customWidth="1"/>
    <col min="5881" max="5881" width="23.42578125" style="200" customWidth="1"/>
    <col min="5882" max="5882" width="10.42578125" style="200" bestFit="1" customWidth="1"/>
    <col min="5883" max="5884" width="10.140625" style="200" customWidth="1"/>
    <col min="5885" max="5885" width="26.7109375" style="200" customWidth="1"/>
    <col min="5886" max="5886" width="54.28515625" style="200" bestFit="1" customWidth="1"/>
    <col min="5887" max="6128" width="9.140625" style="200"/>
    <col min="6129" max="6129" width="8" style="200" customWidth="1"/>
    <col min="6130" max="6130" width="48.42578125" style="200" bestFit="1" customWidth="1"/>
    <col min="6131" max="6131" width="12.7109375" style="200" customWidth="1"/>
    <col min="6132" max="6132" width="9.42578125" style="200" customWidth="1"/>
    <col min="6133" max="6133" width="15.7109375" style="200" customWidth="1"/>
    <col min="6134" max="6134" width="12.28515625" style="200" customWidth="1"/>
    <col min="6135" max="6135" width="9.140625" style="200"/>
    <col min="6136" max="6136" width="16" style="200" customWidth="1"/>
    <col min="6137" max="6137" width="23.42578125" style="200" customWidth="1"/>
    <col min="6138" max="6138" width="10.42578125" style="200" bestFit="1" customWidth="1"/>
    <col min="6139" max="6140" width="10.140625" style="200" customWidth="1"/>
    <col min="6141" max="6141" width="26.7109375" style="200" customWidth="1"/>
    <col min="6142" max="6142" width="54.28515625" style="200" bestFit="1" customWidth="1"/>
    <col min="6143" max="6384" width="9.140625" style="200"/>
    <col min="6385" max="6385" width="8" style="200" customWidth="1"/>
    <col min="6386" max="6386" width="48.42578125" style="200" bestFit="1" customWidth="1"/>
    <col min="6387" max="6387" width="12.7109375" style="200" customWidth="1"/>
    <col min="6388" max="6388" width="9.42578125" style="200" customWidth="1"/>
    <col min="6389" max="6389" width="15.7109375" style="200" customWidth="1"/>
    <col min="6390" max="6390" width="12.28515625" style="200" customWidth="1"/>
    <col min="6391" max="6391" width="9.140625" style="200"/>
    <col min="6392" max="6392" width="16" style="200" customWidth="1"/>
    <col min="6393" max="6393" width="23.42578125" style="200" customWidth="1"/>
    <col min="6394" max="6394" width="10.42578125" style="200" bestFit="1" customWidth="1"/>
    <col min="6395" max="6396" width="10.140625" style="200" customWidth="1"/>
    <col min="6397" max="6397" width="26.7109375" style="200" customWidth="1"/>
    <col min="6398" max="6398" width="54.28515625" style="200" bestFit="1" customWidth="1"/>
    <col min="6399" max="6640" width="9.140625" style="200"/>
    <col min="6641" max="6641" width="8" style="200" customWidth="1"/>
    <col min="6642" max="6642" width="48.42578125" style="200" bestFit="1" customWidth="1"/>
    <col min="6643" max="6643" width="12.7109375" style="200" customWidth="1"/>
    <col min="6644" max="6644" width="9.42578125" style="200" customWidth="1"/>
    <col min="6645" max="6645" width="15.7109375" style="200" customWidth="1"/>
    <col min="6646" max="6646" width="12.28515625" style="200" customWidth="1"/>
    <col min="6647" max="6647" width="9.140625" style="200"/>
    <col min="6648" max="6648" width="16" style="200" customWidth="1"/>
    <col min="6649" max="6649" width="23.42578125" style="200" customWidth="1"/>
    <col min="6650" max="6650" width="10.42578125" style="200" bestFit="1" customWidth="1"/>
    <col min="6651" max="6652" width="10.140625" style="200" customWidth="1"/>
    <col min="6653" max="6653" width="26.7109375" style="200" customWidth="1"/>
    <col min="6654" max="6654" width="54.28515625" style="200" bestFit="1" customWidth="1"/>
    <col min="6655" max="6896" width="9.140625" style="200"/>
    <col min="6897" max="6897" width="8" style="200" customWidth="1"/>
    <col min="6898" max="6898" width="48.42578125" style="200" bestFit="1" customWidth="1"/>
    <col min="6899" max="6899" width="12.7109375" style="200" customWidth="1"/>
    <col min="6900" max="6900" width="9.42578125" style="200" customWidth="1"/>
    <col min="6901" max="6901" width="15.7109375" style="200" customWidth="1"/>
    <col min="6902" max="6902" width="12.28515625" style="200" customWidth="1"/>
    <col min="6903" max="6903" width="9.140625" style="200"/>
    <col min="6904" max="6904" width="16" style="200" customWidth="1"/>
    <col min="6905" max="6905" width="23.42578125" style="200" customWidth="1"/>
    <col min="6906" max="6906" width="10.42578125" style="200" bestFit="1" customWidth="1"/>
    <col min="6907" max="6908" width="10.140625" style="200" customWidth="1"/>
    <col min="6909" max="6909" width="26.7109375" style="200" customWidth="1"/>
    <col min="6910" max="6910" width="54.28515625" style="200" bestFit="1" customWidth="1"/>
    <col min="6911" max="7152" width="9.140625" style="200"/>
    <col min="7153" max="7153" width="8" style="200" customWidth="1"/>
    <col min="7154" max="7154" width="48.42578125" style="200" bestFit="1" customWidth="1"/>
    <col min="7155" max="7155" width="12.7109375" style="200" customWidth="1"/>
    <col min="7156" max="7156" width="9.42578125" style="200" customWidth="1"/>
    <col min="7157" max="7157" width="15.7109375" style="200" customWidth="1"/>
    <col min="7158" max="7158" width="12.28515625" style="200" customWidth="1"/>
    <col min="7159" max="7159" width="9.140625" style="200"/>
    <col min="7160" max="7160" width="16" style="200" customWidth="1"/>
    <col min="7161" max="7161" width="23.42578125" style="200" customWidth="1"/>
    <col min="7162" max="7162" width="10.42578125" style="200" bestFit="1" customWidth="1"/>
    <col min="7163" max="7164" width="10.140625" style="200" customWidth="1"/>
    <col min="7165" max="7165" width="26.7109375" style="200" customWidth="1"/>
    <col min="7166" max="7166" width="54.28515625" style="200" bestFit="1" customWidth="1"/>
    <col min="7167" max="7408" width="9.140625" style="200"/>
    <col min="7409" max="7409" width="8" style="200" customWidth="1"/>
    <col min="7410" max="7410" width="48.42578125" style="200" bestFit="1" customWidth="1"/>
    <col min="7411" max="7411" width="12.7109375" style="200" customWidth="1"/>
    <col min="7412" max="7412" width="9.42578125" style="200" customWidth="1"/>
    <col min="7413" max="7413" width="15.7109375" style="200" customWidth="1"/>
    <col min="7414" max="7414" width="12.28515625" style="200" customWidth="1"/>
    <col min="7415" max="7415" width="9.140625" style="200"/>
    <col min="7416" max="7416" width="16" style="200" customWidth="1"/>
    <col min="7417" max="7417" width="23.42578125" style="200" customWidth="1"/>
    <col min="7418" max="7418" width="10.42578125" style="200" bestFit="1" customWidth="1"/>
    <col min="7419" max="7420" width="10.140625" style="200" customWidth="1"/>
    <col min="7421" max="7421" width="26.7109375" style="200" customWidth="1"/>
    <col min="7422" max="7422" width="54.28515625" style="200" bestFit="1" customWidth="1"/>
    <col min="7423" max="7664" width="9.140625" style="200"/>
    <col min="7665" max="7665" width="8" style="200" customWidth="1"/>
    <col min="7666" max="7666" width="48.42578125" style="200" bestFit="1" customWidth="1"/>
    <col min="7667" max="7667" width="12.7109375" style="200" customWidth="1"/>
    <col min="7668" max="7668" width="9.42578125" style="200" customWidth="1"/>
    <col min="7669" max="7669" width="15.7109375" style="200" customWidth="1"/>
    <col min="7670" max="7670" width="12.28515625" style="200" customWidth="1"/>
    <col min="7671" max="7671" width="9.140625" style="200"/>
    <col min="7672" max="7672" width="16" style="200" customWidth="1"/>
    <col min="7673" max="7673" width="23.42578125" style="200" customWidth="1"/>
    <col min="7674" max="7674" width="10.42578125" style="200" bestFit="1" customWidth="1"/>
    <col min="7675" max="7676" width="10.140625" style="200" customWidth="1"/>
    <col min="7677" max="7677" width="26.7109375" style="200" customWidth="1"/>
    <col min="7678" max="7678" width="54.28515625" style="200" bestFit="1" customWidth="1"/>
    <col min="7679" max="7920" width="9.140625" style="200"/>
    <col min="7921" max="7921" width="8" style="200" customWidth="1"/>
    <col min="7922" max="7922" width="48.42578125" style="200" bestFit="1" customWidth="1"/>
    <col min="7923" max="7923" width="12.7109375" style="200" customWidth="1"/>
    <col min="7924" max="7924" width="9.42578125" style="200" customWidth="1"/>
    <col min="7925" max="7925" width="15.7109375" style="200" customWidth="1"/>
    <col min="7926" max="7926" width="12.28515625" style="200" customWidth="1"/>
    <col min="7927" max="7927" width="9.140625" style="200"/>
    <col min="7928" max="7928" width="16" style="200" customWidth="1"/>
    <col min="7929" max="7929" width="23.42578125" style="200" customWidth="1"/>
    <col min="7930" max="7930" width="10.42578125" style="200" bestFit="1" customWidth="1"/>
    <col min="7931" max="7932" width="10.140625" style="200" customWidth="1"/>
    <col min="7933" max="7933" width="26.7109375" style="200" customWidth="1"/>
    <col min="7934" max="7934" width="54.28515625" style="200" bestFit="1" customWidth="1"/>
    <col min="7935" max="8176" width="9.140625" style="200"/>
    <col min="8177" max="8177" width="8" style="200" customWidth="1"/>
    <col min="8178" max="8178" width="48.42578125" style="200" bestFit="1" customWidth="1"/>
    <col min="8179" max="8179" width="12.7109375" style="200" customWidth="1"/>
    <col min="8180" max="8180" width="9.42578125" style="200" customWidth="1"/>
    <col min="8181" max="8181" width="15.7109375" style="200" customWidth="1"/>
    <col min="8182" max="8182" width="12.28515625" style="200" customWidth="1"/>
    <col min="8183" max="8183" width="9.140625" style="200"/>
    <col min="8184" max="8184" width="16" style="200" customWidth="1"/>
    <col min="8185" max="8185" width="23.42578125" style="200" customWidth="1"/>
    <col min="8186" max="8186" width="10.42578125" style="200" bestFit="1" customWidth="1"/>
    <col min="8187" max="8188" width="10.140625" style="200" customWidth="1"/>
    <col min="8189" max="8189" width="26.7109375" style="200" customWidth="1"/>
    <col min="8190" max="8190" width="54.28515625" style="200" bestFit="1" customWidth="1"/>
    <col min="8191" max="8432" width="9.140625" style="200"/>
    <col min="8433" max="8433" width="8" style="200" customWidth="1"/>
    <col min="8434" max="8434" width="48.42578125" style="200" bestFit="1" customWidth="1"/>
    <col min="8435" max="8435" width="12.7109375" style="200" customWidth="1"/>
    <col min="8436" max="8436" width="9.42578125" style="200" customWidth="1"/>
    <col min="8437" max="8437" width="15.7109375" style="200" customWidth="1"/>
    <col min="8438" max="8438" width="12.28515625" style="200" customWidth="1"/>
    <col min="8439" max="8439" width="9.140625" style="200"/>
    <col min="8440" max="8440" width="16" style="200" customWidth="1"/>
    <col min="8441" max="8441" width="23.42578125" style="200" customWidth="1"/>
    <col min="8442" max="8442" width="10.42578125" style="200" bestFit="1" customWidth="1"/>
    <col min="8443" max="8444" width="10.140625" style="200" customWidth="1"/>
    <col min="8445" max="8445" width="26.7109375" style="200" customWidth="1"/>
    <col min="8446" max="8446" width="54.28515625" style="200" bestFit="1" customWidth="1"/>
    <col min="8447" max="8688" width="9.140625" style="200"/>
    <col min="8689" max="8689" width="8" style="200" customWidth="1"/>
    <col min="8690" max="8690" width="48.42578125" style="200" bestFit="1" customWidth="1"/>
    <col min="8691" max="8691" width="12.7109375" style="200" customWidth="1"/>
    <col min="8692" max="8692" width="9.42578125" style="200" customWidth="1"/>
    <col min="8693" max="8693" width="15.7109375" style="200" customWidth="1"/>
    <col min="8694" max="8694" width="12.28515625" style="200" customWidth="1"/>
    <col min="8695" max="8695" width="9.140625" style="200"/>
    <col min="8696" max="8696" width="16" style="200" customWidth="1"/>
    <col min="8697" max="8697" width="23.42578125" style="200" customWidth="1"/>
    <col min="8698" max="8698" width="10.42578125" style="200" bestFit="1" customWidth="1"/>
    <col min="8699" max="8700" width="10.140625" style="200" customWidth="1"/>
    <col min="8701" max="8701" width="26.7109375" style="200" customWidth="1"/>
    <col min="8702" max="8702" width="54.28515625" style="200" bestFit="1" customWidth="1"/>
    <col min="8703" max="8944" width="9.140625" style="200"/>
    <col min="8945" max="8945" width="8" style="200" customWidth="1"/>
    <col min="8946" max="8946" width="48.42578125" style="200" bestFit="1" customWidth="1"/>
    <col min="8947" max="8947" width="12.7109375" style="200" customWidth="1"/>
    <col min="8948" max="8948" width="9.42578125" style="200" customWidth="1"/>
    <col min="8949" max="8949" width="15.7109375" style="200" customWidth="1"/>
    <col min="8950" max="8950" width="12.28515625" style="200" customWidth="1"/>
    <col min="8951" max="8951" width="9.140625" style="200"/>
    <col min="8952" max="8952" width="16" style="200" customWidth="1"/>
    <col min="8953" max="8953" width="23.42578125" style="200" customWidth="1"/>
    <col min="8954" max="8954" width="10.42578125" style="200" bestFit="1" customWidth="1"/>
    <col min="8955" max="8956" width="10.140625" style="200" customWidth="1"/>
    <col min="8957" max="8957" width="26.7109375" style="200" customWidth="1"/>
    <col min="8958" max="8958" width="54.28515625" style="200" bestFit="1" customWidth="1"/>
    <col min="8959" max="9200" width="9.140625" style="200"/>
    <col min="9201" max="9201" width="8" style="200" customWidth="1"/>
    <col min="9202" max="9202" width="48.42578125" style="200" bestFit="1" customWidth="1"/>
    <col min="9203" max="9203" width="12.7109375" style="200" customWidth="1"/>
    <col min="9204" max="9204" width="9.42578125" style="200" customWidth="1"/>
    <col min="9205" max="9205" width="15.7109375" style="200" customWidth="1"/>
    <col min="9206" max="9206" width="12.28515625" style="200" customWidth="1"/>
    <col min="9207" max="9207" width="9.140625" style="200"/>
    <col min="9208" max="9208" width="16" style="200" customWidth="1"/>
    <col min="9209" max="9209" width="23.42578125" style="200" customWidth="1"/>
    <col min="9210" max="9210" width="10.42578125" style="200" bestFit="1" customWidth="1"/>
    <col min="9211" max="9212" width="10.140625" style="200" customWidth="1"/>
    <col min="9213" max="9213" width="26.7109375" style="200" customWidth="1"/>
    <col min="9214" max="9214" width="54.28515625" style="200" bestFit="1" customWidth="1"/>
    <col min="9215" max="9456" width="9.140625" style="200"/>
    <col min="9457" max="9457" width="8" style="200" customWidth="1"/>
    <col min="9458" max="9458" width="48.42578125" style="200" bestFit="1" customWidth="1"/>
    <col min="9459" max="9459" width="12.7109375" style="200" customWidth="1"/>
    <col min="9460" max="9460" width="9.42578125" style="200" customWidth="1"/>
    <col min="9461" max="9461" width="15.7109375" style="200" customWidth="1"/>
    <col min="9462" max="9462" width="12.28515625" style="200" customWidth="1"/>
    <col min="9463" max="9463" width="9.140625" style="200"/>
    <col min="9464" max="9464" width="16" style="200" customWidth="1"/>
    <col min="9465" max="9465" width="23.42578125" style="200" customWidth="1"/>
    <col min="9466" max="9466" width="10.42578125" style="200" bestFit="1" customWidth="1"/>
    <col min="9467" max="9468" width="10.140625" style="200" customWidth="1"/>
    <col min="9469" max="9469" width="26.7109375" style="200" customWidth="1"/>
    <col min="9470" max="9470" width="54.28515625" style="200" bestFit="1" customWidth="1"/>
    <col min="9471" max="9712" width="9.140625" style="200"/>
    <col min="9713" max="9713" width="8" style="200" customWidth="1"/>
    <col min="9714" max="9714" width="48.42578125" style="200" bestFit="1" customWidth="1"/>
    <col min="9715" max="9715" width="12.7109375" style="200" customWidth="1"/>
    <col min="9716" max="9716" width="9.42578125" style="200" customWidth="1"/>
    <col min="9717" max="9717" width="15.7109375" style="200" customWidth="1"/>
    <col min="9718" max="9718" width="12.28515625" style="200" customWidth="1"/>
    <col min="9719" max="9719" width="9.140625" style="200"/>
    <col min="9720" max="9720" width="16" style="200" customWidth="1"/>
    <col min="9721" max="9721" width="23.42578125" style="200" customWidth="1"/>
    <col min="9722" max="9722" width="10.42578125" style="200" bestFit="1" customWidth="1"/>
    <col min="9723" max="9724" width="10.140625" style="200" customWidth="1"/>
    <col min="9725" max="9725" width="26.7109375" style="200" customWidth="1"/>
    <col min="9726" max="9726" width="54.28515625" style="200" bestFit="1" customWidth="1"/>
    <col min="9727" max="9968" width="9.140625" style="200"/>
    <col min="9969" max="9969" width="8" style="200" customWidth="1"/>
    <col min="9970" max="9970" width="48.42578125" style="200" bestFit="1" customWidth="1"/>
    <col min="9971" max="9971" width="12.7109375" style="200" customWidth="1"/>
    <col min="9972" max="9972" width="9.42578125" style="200" customWidth="1"/>
    <col min="9973" max="9973" width="15.7109375" style="200" customWidth="1"/>
    <col min="9974" max="9974" width="12.28515625" style="200" customWidth="1"/>
    <col min="9975" max="9975" width="9.140625" style="200"/>
    <col min="9976" max="9976" width="16" style="200" customWidth="1"/>
    <col min="9977" max="9977" width="23.42578125" style="200" customWidth="1"/>
    <col min="9978" max="9978" width="10.42578125" style="200" bestFit="1" customWidth="1"/>
    <col min="9979" max="9980" width="10.140625" style="200" customWidth="1"/>
    <col min="9981" max="9981" width="26.7109375" style="200" customWidth="1"/>
    <col min="9982" max="9982" width="54.28515625" style="200" bestFit="1" customWidth="1"/>
    <col min="9983" max="10224" width="9.140625" style="200"/>
    <col min="10225" max="10225" width="8" style="200" customWidth="1"/>
    <col min="10226" max="10226" width="48.42578125" style="200" bestFit="1" customWidth="1"/>
    <col min="10227" max="10227" width="12.7109375" style="200" customWidth="1"/>
    <col min="10228" max="10228" width="9.42578125" style="200" customWidth="1"/>
    <col min="10229" max="10229" width="15.7109375" style="200" customWidth="1"/>
    <col min="10230" max="10230" width="12.28515625" style="200" customWidth="1"/>
    <col min="10231" max="10231" width="9.140625" style="200"/>
    <col min="10232" max="10232" width="16" style="200" customWidth="1"/>
    <col min="10233" max="10233" width="23.42578125" style="200" customWidth="1"/>
    <col min="10234" max="10234" width="10.42578125" style="200" bestFit="1" customWidth="1"/>
    <col min="10235" max="10236" width="10.140625" style="200" customWidth="1"/>
    <col min="10237" max="10237" width="26.7109375" style="200" customWidth="1"/>
    <col min="10238" max="10238" width="54.28515625" style="200" bestFit="1" customWidth="1"/>
    <col min="10239" max="10480" width="9.140625" style="200"/>
    <col min="10481" max="10481" width="8" style="200" customWidth="1"/>
    <col min="10482" max="10482" width="48.42578125" style="200" bestFit="1" customWidth="1"/>
    <col min="10483" max="10483" width="12.7109375" style="200" customWidth="1"/>
    <col min="10484" max="10484" width="9.42578125" style="200" customWidth="1"/>
    <col min="10485" max="10485" width="15.7109375" style="200" customWidth="1"/>
    <col min="10486" max="10486" width="12.28515625" style="200" customWidth="1"/>
    <col min="10487" max="10487" width="9.140625" style="200"/>
    <col min="10488" max="10488" width="16" style="200" customWidth="1"/>
    <col min="10489" max="10489" width="23.42578125" style="200" customWidth="1"/>
    <col min="10490" max="10490" width="10.42578125" style="200" bestFit="1" customWidth="1"/>
    <col min="10491" max="10492" width="10.140625" style="200" customWidth="1"/>
    <col min="10493" max="10493" width="26.7109375" style="200" customWidth="1"/>
    <col min="10494" max="10494" width="54.28515625" style="200" bestFit="1" customWidth="1"/>
    <col min="10495" max="10736" width="9.140625" style="200"/>
    <col min="10737" max="10737" width="8" style="200" customWidth="1"/>
    <col min="10738" max="10738" width="48.42578125" style="200" bestFit="1" customWidth="1"/>
    <col min="10739" max="10739" width="12.7109375" style="200" customWidth="1"/>
    <col min="10740" max="10740" width="9.42578125" style="200" customWidth="1"/>
    <col min="10741" max="10741" width="15.7109375" style="200" customWidth="1"/>
    <col min="10742" max="10742" width="12.28515625" style="200" customWidth="1"/>
    <col min="10743" max="10743" width="9.140625" style="200"/>
    <col min="10744" max="10744" width="16" style="200" customWidth="1"/>
    <col min="10745" max="10745" width="23.42578125" style="200" customWidth="1"/>
    <col min="10746" max="10746" width="10.42578125" style="200" bestFit="1" customWidth="1"/>
    <col min="10747" max="10748" width="10.140625" style="200" customWidth="1"/>
    <col min="10749" max="10749" width="26.7109375" style="200" customWidth="1"/>
    <col min="10750" max="10750" width="54.28515625" style="200" bestFit="1" customWidth="1"/>
    <col min="10751" max="10992" width="9.140625" style="200"/>
    <col min="10993" max="10993" width="8" style="200" customWidth="1"/>
    <col min="10994" max="10994" width="48.42578125" style="200" bestFit="1" customWidth="1"/>
    <col min="10995" max="10995" width="12.7109375" style="200" customWidth="1"/>
    <col min="10996" max="10996" width="9.42578125" style="200" customWidth="1"/>
    <col min="10997" max="10997" width="15.7109375" style="200" customWidth="1"/>
    <col min="10998" max="10998" width="12.28515625" style="200" customWidth="1"/>
    <col min="10999" max="10999" width="9.140625" style="200"/>
    <col min="11000" max="11000" width="16" style="200" customWidth="1"/>
    <col min="11001" max="11001" width="23.42578125" style="200" customWidth="1"/>
    <col min="11002" max="11002" width="10.42578125" style="200" bestFit="1" customWidth="1"/>
    <col min="11003" max="11004" width="10.140625" style="200" customWidth="1"/>
    <col min="11005" max="11005" width="26.7109375" style="200" customWidth="1"/>
    <col min="11006" max="11006" width="54.28515625" style="200" bestFit="1" customWidth="1"/>
    <col min="11007" max="11248" width="9.140625" style="200"/>
    <col min="11249" max="11249" width="8" style="200" customWidth="1"/>
    <col min="11250" max="11250" width="48.42578125" style="200" bestFit="1" customWidth="1"/>
    <col min="11251" max="11251" width="12.7109375" style="200" customWidth="1"/>
    <col min="11252" max="11252" width="9.42578125" style="200" customWidth="1"/>
    <col min="11253" max="11253" width="15.7109375" style="200" customWidth="1"/>
    <col min="11254" max="11254" width="12.28515625" style="200" customWidth="1"/>
    <col min="11255" max="11255" width="9.140625" style="200"/>
    <col min="11256" max="11256" width="16" style="200" customWidth="1"/>
    <col min="11257" max="11257" width="23.42578125" style="200" customWidth="1"/>
    <col min="11258" max="11258" width="10.42578125" style="200" bestFit="1" customWidth="1"/>
    <col min="11259" max="11260" width="10.140625" style="200" customWidth="1"/>
    <col min="11261" max="11261" width="26.7109375" style="200" customWidth="1"/>
    <col min="11262" max="11262" width="54.28515625" style="200" bestFit="1" customWidth="1"/>
    <col min="11263" max="11504" width="9.140625" style="200"/>
    <col min="11505" max="11505" width="8" style="200" customWidth="1"/>
    <col min="11506" max="11506" width="48.42578125" style="200" bestFit="1" customWidth="1"/>
    <col min="11507" max="11507" width="12.7109375" style="200" customWidth="1"/>
    <col min="11508" max="11508" width="9.42578125" style="200" customWidth="1"/>
    <col min="11509" max="11509" width="15.7109375" style="200" customWidth="1"/>
    <col min="11510" max="11510" width="12.28515625" style="200" customWidth="1"/>
    <col min="11511" max="11511" width="9.140625" style="200"/>
    <col min="11512" max="11512" width="16" style="200" customWidth="1"/>
    <col min="11513" max="11513" width="23.42578125" style="200" customWidth="1"/>
    <col min="11514" max="11514" width="10.42578125" style="200" bestFit="1" customWidth="1"/>
    <col min="11515" max="11516" width="10.140625" style="200" customWidth="1"/>
    <col min="11517" max="11517" width="26.7109375" style="200" customWidth="1"/>
    <col min="11518" max="11518" width="54.28515625" style="200" bestFit="1" customWidth="1"/>
    <col min="11519" max="11760" width="9.140625" style="200"/>
    <col min="11761" max="11761" width="8" style="200" customWidth="1"/>
    <col min="11762" max="11762" width="48.42578125" style="200" bestFit="1" customWidth="1"/>
    <col min="11763" max="11763" width="12.7109375" style="200" customWidth="1"/>
    <col min="11764" max="11764" width="9.42578125" style="200" customWidth="1"/>
    <col min="11765" max="11765" width="15.7109375" style="200" customWidth="1"/>
    <col min="11766" max="11766" width="12.28515625" style="200" customWidth="1"/>
    <col min="11767" max="11767" width="9.140625" style="200"/>
    <col min="11768" max="11768" width="16" style="200" customWidth="1"/>
    <col min="11769" max="11769" width="23.42578125" style="200" customWidth="1"/>
    <col min="11770" max="11770" width="10.42578125" style="200" bestFit="1" customWidth="1"/>
    <col min="11771" max="11772" width="10.140625" style="200" customWidth="1"/>
    <col min="11773" max="11773" width="26.7109375" style="200" customWidth="1"/>
    <col min="11774" max="11774" width="54.28515625" style="200" bestFit="1" customWidth="1"/>
    <col min="11775" max="12016" width="9.140625" style="200"/>
    <col min="12017" max="12017" width="8" style="200" customWidth="1"/>
    <col min="12018" max="12018" width="48.42578125" style="200" bestFit="1" customWidth="1"/>
    <col min="12019" max="12019" width="12.7109375" style="200" customWidth="1"/>
    <col min="12020" max="12020" width="9.42578125" style="200" customWidth="1"/>
    <col min="12021" max="12021" width="15.7109375" style="200" customWidth="1"/>
    <col min="12022" max="12022" width="12.28515625" style="200" customWidth="1"/>
    <col min="12023" max="12023" width="9.140625" style="200"/>
    <col min="12024" max="12024" width="16" style="200" customWidth="1"/>
    <col min="12025" max="12025" width="23.42578125" style="200" customWidth="1"/>
    <col min="12026" max="12026" width="10.42578125" style="200" bestFit="1" customWidth="1"/>
    <col min="12027" max="12028" width="10.140625" style="200" customWidth="1"/>
    <col min="12029" max="12029" width="26.7109375" style="200" customWidth="1"/>
    <col min="12030" max="12030" width="54.28515625" style="200" bestFit="1" customWidth="1"/>
    <col min="12031" max="12272" width="9.140625" style="200"/>
    <col min="12273" max="12273" width="8" style="200" customWidth="1"/>
    <col min="12274" max="12274" width="48.42578125" style="200" bestFit="1" customWidth="1"/>
    <col min="12275" max="12275" width="12.7109375" style="200" customWidth="1"/>
    <col min="12276" max="12276" width="9.42578125" style="200" customWidth="1"/>
    <col min="12277" max="12277" width="15.7109375" style="200" customWidth="1"/>
    <col min="12278" max="12278" width="12.28515625" style="200" customWidth="1"/>
    <col min="12279" max="12279" width="9.140625" style="200"/>
    <col min="12280" max="12280" width="16" style="200" customWidth="1"/>
    <col min="12281" max="12281" width="23.42578125" style="200" customWidth="1"/>
    <col min="12282" max="12282" width="10.42578125" style="200" bestFit="1" customWidth="1"/>
    <col min="12283" max="12284" width="10.140625" style="200" customWidth="1"/>
    <col min="12285" max="12285" width="26.7109375" style="200" customWidth="1"/>
    <col min="12286" max="12286" width="54.28515625" style="200" bestFit="1" customWidth="1"/>
    <col min="12287" max="12528" width="9.140625" style="200"/>
    <col min="12529" max="12529" width="8" style="200" customWidth="1"/>
    <col min="12530" max="12530" width="48.42578125" style="200" bestFit="1" customWidth="1"/>
    <col min="12531" max="12531" width="12.7109375" style="200" customWidth="1"/>
    <col min="12532" max="12532" width="9.42578125" style="200" customWidth="1"/>
    <col min="12533" max="12533" width="15.7109375" style="200" customWidth="1"/>
    <col min="12534" max="12534" width="12.28515625" style="200" customWidth="1"/>
    <col min="12535" max="12535" width="9.140625" style="200"/>
    <col min="12536" max="12536" width="16" style="200" customWidth="1"/>
    <col min="12537" max="12537" width="23.42578125" style="200" customWidth="1"/>
    <col min="12538" max="12538" width="10.42578125" style="200" bestFit="1" customWidth="1"/>
    <col min="12539" max="12540" width="10.140625" style="200" customWidth="1"/>
    <col min="12541" max="12541" width="26.7109375" style="200" customWidth="1"/>
    <col min="12542" max="12542" width="54.28515625" style="200" bestFit="1" customWidth="1"/>
    <col min="12543" max="12784" width="9.140625" style="200"/>
    <col min="12785" max="12785" width="8" style="200" customWidth="1"/>
    <col min="12786" max="12786" width="48.42578125" style="200" bestFit="1" customWidth="1"/>
    <col min="12787" max="12787" width="12.7109375" style="200" customWidth="1"/>
    <col min="12788" max="12788" width="9.42578125" style="200" customWidth="1"/>
    <col min="12789" max="12789" width="15.7109375" style="200" customWidth="1"/>
    <col min="12790" max="12790" width="12.28515625" style="200" customWidth="1"/>
    <col min="12791" max="12791" width="9.140625" style="200"/>
    <col min="12792" max="12792" width="16" style="200" customWidth="1"/>
    <col min="12793" max="12793" width="23.42578125" style="200" customWidth="1"/>
    <col min="12794" max="12794" width="10.42578125" style="200" bestFit="1" customWidth="1"/>
    <col min="12795" max="12796" width="10.140625" style="200" customWidth="1"/>
    <col min="12797" max="12797" width="26.7109375" style="200" customWidth="1"/>
    <col min="12798" max="12798" width="54.28515625" style="200" bestFit="1" customWidth="1"/>
    <col min="12799" max="13040" width="9.140625" style="200"/>
    <col min="13041" max="13041" width="8" style="200" customWidth="1"/>
    <col min="13042" max="13042" width="48.42578125" style="200" bestFit="1" customWidth="1"/>
    <col min="13043" max="13043" width="12.7109375" style="200" customWidth="1"/>
    <col min="13044" max="13044" width="9.42578125" style="200" customWidth="1"/>
    <col min="13045" max="13045" width="15.7109375" style="200" customWidth="1"/>
    <col min="13046" max="13046" width="12.28515625" style="200" customWidth="1"/>
    <col min="13047" max="13047" width="9.140625" style="200"/>
    <col min="13048" max="13048" width="16" style="200" customWidth="1"/>
    <col min="13049" max="13049" width="23.42578125" style="200" customWidth="1"/>
    <col min="13050" max="13050" width="10.42578125" style="200" bestFit="1" customWidth="1"/>
    <col min="13051" max="13052" width="10.140625" style="200" customWidth="1"/>
    <col min="13053" max="13053" width="26.7109375" style="200" customWidth="1"/>
    <col min="13054" max="13054" width="54.28515625" style="200" bestFit="1" customWidth="1"/>
    <col min="13055" max="13296" width="9.140625" style="200"/>
    <col min="13297" max="13297" width="8" style="200" customWidth="1"/>
    <col min="13298" max="13298" width="48.42578125" style="200" bestFit="1" customWidth="1"/>
    <col min="13299" max="13299" width="12.7109375" style="200" customWidth="1"/>
    <col min="13300" max="13300" width="9.42578125" style="200" customWidth="1"/>
    <col min="13301" max="13301" width="15.7109375" style="200" customWidth="1"/>
    <col min="13302" max="13302" width="12.28515625" style="200" customWidth="1"/>
    <col min="13303" max="13303" width="9.140625" style="200"/>
    <col min="13304" max="13304" width="16" style="200" customWidth="1"/>
    <col min="13305" max="13305" width="23.42578125" style="200" customWidth="1"/>
    <col min="13306" max="13306" width="10.42578125" style="200" bestFit="1" customWidth="1"/>
    <col min="13307" max="13308" width="10.140625" style="200" customWidth="1"/>
    <col min="13309" max="13309" width="26.7109375" style="200" customWidth="1"/>
    <col min="13310" max="13310" width="54.28515625" style="200" bestFit="1" customWidth="1"/>
    <col min="13311" max="13552" width="9.140625" style="200"/>
    <col min="13553" max="13553" width="8" style="200" customWidth="1"/>
    <col min="13554" max="13554" width="48.42578125" style="200" bestFit="1" customWidth="1"/>
    <col min="13555" max="13555" width="12.7109375" style="200" customWidth="1"/>
    <col min="13556" max="13556" width="9.42578125" style="200" customWidth="1"/>
    <col min="13557" max="13557" width="15.7109375" style="200" customWidth="1"/>
    <col min="13558" max="13558" width="12.28515625" style="200" customWidth="1"/>
    <col min="13559" max="13559" width="9.140625" style="200"/>
    <col min="13560" max="13560" width="16" style="200" customWidth="1"/>
    <col min="13561" max="13561" width="23.42578125" style="200" customWidth="1"/>
    <col min="13562" max="13562" width="10.42578125" style="200" bestFit="1" customWidth="1"/>
    <col min="13563" max="13564" width="10.140625" style="200" customWidth="1"/>
    <col min="13565" max="13565" width="26.7109375" style="200" customWidth="1"/>
    <col min="13566" max="13566" width="54.28515625" style="200" bestFit="1" customWidth="1"/>
    <col min="13567" max="13808" width="9.140625" style="200"/>
    <col min="13809" max="13809" width="8" style="200" customWidth="1"/>
    <col min="13810" max="13810" width="48.42578125" style="200" bestFit="1" customWidth="1"/>
    <col min="13811" max="13811" width="12.7109375" style="200" customWidth="1"/>
    <col min="13812" max="13812" width="9.42578125" style="200" customWidth="1"/>
    <col min="13813" max="13813" width="15.7109375" style="200" customWidth="1"/>
    <col min="13814" max="13814" width="12.28515625" style="200" customWidth="1"/>
    <col min="13815" max="13815" width="9.140625" style="200"/>
    <col min="13816" max="13816" width="16" style="200" customWidth="1"/>
    <col min="13817" max="13817" width="23.42578125" style="200" customWidth="1"/>
    <col min="13818" max="13818" width="10.42578125" style="200" bestFit="1" customWidth="1"/>
    <col min="13819" max="13820" width="10.140625" style="200" customWidth="1"/>
    <col min="13821" max="13821" width="26.7109375" style="200" customWidth="1"/>
    <col min="13822" max="13822" width="54.28515625" style="200" bestFit="1" customWidth="1"/>
    <col min="13823" max="14064" width="9.140625" style="200"/>
    <col min="14065" max="14065" width="8" style="200" customWidth="1"/>
    <col min="14066" max="14066" width="48.42578125" style="200" bestFit="1" customWidth="1"/>
    <col min="14067" max="14067" width="12.7109375" style="200" customWidth="1"/>
    <col min="14068" max="14068" width="9.42578125" style="200" customWidth="1"/>
    <col min="14069" max="14069" width="15.7109375" style="200" customWidth="1"/>
    <col min="14070" max="14070" width="12.28515625" style="200" customWidth="1"/>
    <col min="14071" max="14071" width="9.140625" style="200"/>
    <col min="14072" max="14072" width="16" style="200" customWidth="1"/>
    <col min="14073" max="14073" width="23.42578125" style="200" customWidth="1"/>
    <col min="14074" max="14074" width="10.42578125" style="200" bestFit="1" customWidth="1"/>
    <col min="14075" max="14076" width="10.140625" style="200" customWidth="1"/>
    <col min="14077" max="14077" width="26.7109375" style="200" customWidth="1"/>
    <col min="14078" max="14078" width="54.28515625" style="200" bestFit="1" customWidth="1"/>
    <col min="14079" max="14320" width="9.140625" style="200"/>
    <col min="14321" max="14321" width="8" style="200" customWidth="1"/>
    <col min="14322" max="14322" width="48.42578125" style="200" bestFit="1" customWidth="1"/>
    <col min="14323" max="14323" width="12.7109375" style="200" customWidth="1"/>
    <col min="14324" max="14324" width="9.42578125" style="200" customWidth="1"/>
    <col min="14325" max="14325" width="15.7109375" style="200" customWidth="1"/>
    <col min="14326" max="14326" width="12.28515625" style="200" customWidth="1"/>
    <col min="14327" max="14327" width="9.140625" style="200"/>
    <col min="14328" max="14328" width="16" style="200" customWidth="1"/>
    <col min="14329" max="14329" width="23.42578125" style="200" customWidth="1"/>
    <col min="14330" max="14330" width="10.42578125" style="200" bestFit="1" customWidth="1"/>
    <col min="14331" max="14332" width="10.140625" style="200" customWidth="1"/>
    <col min="14333" max="14333" width="26.7109375" style="200" customWidth="1"/>
    <col min="14334" max="14334" width="54.28515625" style="200" bestFit="1" customWidth="1"/>
    <col min="14335" max="14576" width="9.140625" style="200"/>
    <col min="14577" max="14577" width="8" style="200" customWidth="1"/>
    <col min="14578" max="14578" width="48.42578125" style="200" bestFit="1" customWidth="1"/>
    <col min="14579" max="14579" width="12.7109375" style="200" customWidth="1"/>
    <col min="14580" max="14580" width="9.42578125" style="200" customWidth="1"/>
    <col min="14581" max="14581" width="15.7109375" style="200" customWidth="1"/>
    <col min="14582" max="14582" width="12.28515625" style="200" customWidth="1"/>
    <col min="14583" max="14583" width="9.140625" style="200"/>
    <col min="14584" max="14584" width="16" style="200" customWidth="1"/>
    <col min="14585" max="14585" width="23.42578125" style="200" customWidth="1"/>
    <col min="14586" max="14586" width="10.42578125" style="200" bestFit="1" customWidth="1"/>
    <col min="14587" max="14588" width="10.140625" style="200" customWidth="1"/>
    <col min="14589" max="14589" width="26.7109375" style="200" customWidth="1"/>
    <col min="14590" max="14590" width="54.28515625" style="200" bestFit="1" customWidth="1"/>
    <col min="14591" max="14832" width="9.140625" style="200"/>
    <col min="14833" max="14833" width="8" style="200" customWidth="1"/>
    <col min="14834" max="14834" width="48.42578125" style="200" bestFit="1" customWidth="1"/>
    <col min="14835" max="14835" width="12.7109375" style="200" customWidth="1"/>
    <col min="14836" max="14836" width="9.42578125" style="200" customWidth="1"/>
    <col min="14837" max="14837" width="15.7109375" style="200" customWidth="1"/>
    <col min="14838" max="14838" width="12.28515625" style="200" customWidth="1"/>
    <col min="14839" max="14839" width="9.140625" style="200"/>
    <col min="14840" max="14840" width="16" style="200" customWidth="1"/>
    <col min="14841" max="14841" width="23.42578125" style="200" customWidth="1"/>
    <col min="14842" max="14842" width="10.42578125" style="200" bestFit="1" customWidth="1"/>
    <col min="14843" max="14844" width="10.140625" style="200" customWidth="1"/>
    <col min="14845" max="14845" width="26.7109375" style="200" customWidth="1"/>
    <col min="14846" max="14846" width="54.28515625" style="200" bestFit="1" customWidth="1"/>
    <col min="14847" max="15088" width="9.140625" style="200"/>
    <col min="15089" max="15089" width="8" style="200" customWidth="1"/>
    <col min="15090" max="15090" width="48.42578125" style="200" bestFit="1" customWidth="1"/>
    <col min="15091" max="15091" width="12.7109375" style="200" customWidth="1"/>
    <col min="15092" max="15092" width="9.42578125" style="200" customWidth="1"/>
    <col min="15093" max="15093" width="15.7109375" style="200" customWidth="1"/>
    <col min="15094" max="15094" width="12.28515625" style="200" customWidth="1"/>
    <col min="15095" max="15095" width="9.140625" style="200"/>
    <col min="15096" max="15096" width="16" style="200" customWidth="1"/>
    <col min="15097" max="15097" width="23.42578125" style="200" customWidth="1"/>
    <col min="15098" max="15098" width="10.42578125" style="200" bestFit="1" customWidth="1"/>
    <col min="15099" max="15100" width="10.140625" style="200" customWidth="1"/>
    <col min="15101" max="15101" width="26.7109375" style="200" customWidth="1"/>
    <col min="15102" max="15102" width="54.28515625" style="200" bestFit="1" customWidth="1"/>
    <col min="15103" max="15344" width="9.140625" style="200"/>
    <col min="15345" max="15345" width="8" style="200" customWidth="1"/>
    <col min="15346" max="15346" width="48.42578125" style="200" bestFit="1" customWidth="1"/>
    <col min="15347" max="15347" width="12.7109375" style="200" customWidth="1"/>
    <col min="15348" max="15348" width="9.42578125" style="200" customWidth="1"/>
    <col min="15349" max="15349" width="15.7109375" style="200" customWidth="1"/>
    <col min="15350" max="15350" width="12.28515625" style="200" customWidth="1"/>
    <col min="15351" max="15351" width="9.140625" style="200"/>
    <col min="15352" max="15352" width="16" style="200" customWidth="1"/>
    <col min="15353" max="15353" width="23.42578125" style="200" customWidth="1"/>
    <col min="15354" max="15354" width="10.42578125" style="200" bestFit="1" customWidth="1"/>
    <col min="15355" max="15356" width="10.140625" style="200" customWidth="1"/>
    <col min="15357" max="15357" width="26.7109375" style="200" customWidth="1"/>
    <col min="15358" max="15358" width="54.28515625" style="200" bestFit="1" customWidth="1"/>
    <col min="15359" max="15600" width="9.140625" style="200"/>
    <col min="15601" max="15601" width="8" style="200" customWidth="1"/>
    <col min="15602" max="15602" width="48.42578125" style="200" bestFit="1" customWidth="1"/>
    <col min="15603" max="15603" width="12.7109375" style="200" customWidth="1"/>
    <col min="15604" max="15604" width="9.42578125" style="200" customWidth="1"/>
    <col min="15605" max="15605" width="15.7109375" style="200" customWidth="1"/>
    <col min="15606" max="15606" width="12.28515625" style="200" customWidth="1"/>
    <col min="15607" max="15607" width="9.140625" style="200"/>
    <col min="15608" max="15608" width="16" style="200" customWidth="1"/>
    <col min="15609" max="15609" width="23.42578125" style="200" customWidth="1"/>
    <col min="15610" max="15610" width="10.42578125" style="200" bestFit="1" customWidth="1"/>
    <col min="15611" max="15612" width="10.140625" style="200" customWidth="1"/>
    <col min="15613" max="15613" width="26.7109375" style="200" customWidth="1"/>
    <col min="15614" max="15614" width="54.28515625" style="200" bestFit="1" customWidth="1"/>
    <col min="15615" max="15856" width="9.140625" style="200"/>
    <col min="15857" max="15857" width="8" style="200" customWidth="1"/>
    <col min="15858" max="15858" width="48.42578125" style="200" bestFit="1" customWidth="1"/>
    <col min="15859" max="15859" width="12.7109375" style="200" customWidth="1"/>
    <col min="15860" max="15860" width="9.42578125" style="200" customWidth="1"/>
    <col min="15861" max="15861" width="15.7109375" style="200" customWidth="1"/>
    <col min="15862" max="15862" width="12.28515625" style="200" customWidth="1"/>
    <col min="15863" max="15863" width="9.140625" style="200"/>
    <col min="15864" max="15864" width="16" style="200" customWidth="1"/>
    <col min="15865" max="15865" width="23.42578125" style="200" customWidth="1"/>
    <col min="15866" max="15866" width="10.42578125" style="200" bestFit="1" customWidth="1"/>
    <col min="15867" max="15868" width="10.140625" style="200" customWidth="1"/>
    <col min="15869" max="15869" width="26.7109375" style="200" customWidth="1"/>
    <col min="15870" max="15870" width="54.28515625" style="200" bestFit="1" customWidth="1"/>
    <col min="15871" max="16112" width="9.140625" style="200"/>
    <col min="16113" max="16113" width="8" style="200" customWidth="1"/>
    <col min="16114" max="16114" width="48.42578125" style="200" bestFit="1" customWidth="1"/>
    <col min="16115" max="16115" width="12.7109375" style="200" customWidth="1"/>
    <col min="16116" max="16116" width="9.42578125" style="200" customWidth="1"/>
    <col min="16117" max="16117" width="15.7109375" style="200" customWidth="1"/>
    <col min="16118" max="16118" width="12.28515625" style="200" customWidth="1"/>
    <col min="16119" max="16119" width="9.140625" style="200"/>
    <col min="16120" max="16120" width="16" style="200" customWidth="1"/>
    <col min="16121" max="16121" width="23.42578125" style="200" customWidth="1"/>
    <col min="16122" max="16122" width="10.42578125" style="200" bestFit="1" customWidth="1"/>
    <col min="16123" max="16124" width="10.140625" style="200" customWidth="1"/>
    <col min="16125" max="16125" width="26.7109375" style="200" customWidth="1"/>
    <col min="16126" max="16126" width="54.28515625" style="200" bestFit="1" customWidth="1"/>
    <col min="16127" max="16384" width="9.140625" style="200"/>
  </cols>
  <sheetData>
    <row r="1" spans="1:11" ht="15" customHeight="1" x14ac:dyDescent="0.2">
      <c r="A1" s="198" t="s">
        <v>252</v>
      </c>
      <c r="B1" s="541" t="s">
        <v>253</v>
      </c>
      <c r="C1" s="541"/>
      <c r="D1" s="541"/>
      <c r="E1" s="199"/>
      <c r="F1" s="199"/>
      <c r="G1" s="199"/>
      <c r="H1" s="199"/>
      <c r="I1" s="199"/>
      <c r="J1" s="199"/>
      <c r="K1" s="199"/>
    </row>
    <row r="2" spans="1:11" ht="15" customHeight="1" x14ac:dyDescent="0.2">
      <c r="A2" s="201"/>
      <c r="B2" s="201"/>
      <c r="C2" s="199"/>
      <c r="D2" s="222"/>
      <c r="E2" s="199"/>
      <c r="F2" s="199"/>
      <c r="G2" s="199"/>
      <c r="H2" s="199"/>
      <c r="I2" s="199"/>
      <c r="J2" s="199"/>
      <c r="K2" s="199"/>
    </row>
    <row r="3" spans="1:11" ht="15" customHeight="1" x14ac:dyDescent="0.2">
      <c r="A3" s="213" t="s">
        <v>166</v>
      </c>
      <c r="B3" s="255" t="s">
        <v>39</v>
      </c>
      <c r="C3" s="256"/>
      <c r="D3" s="257"/>
      <c r="E3" s="199"/>
      <c r="F3" s="199"/>
      <c r="G3" s="199"/>
      <c r="H3" s="199"/>
      <c r="I3" s="199"/>
      <c r="J3" s="199"/>
      <c r="K3" s="199"/>
    </row>
    <row r="4" spans="1:11" ht="15" customHeight="1" x14ac:dyDescent="0.2">
      <c r="A4" s="213" t="s">
        <v>167</v>
      </c>
      <c r="B4" s="459"/>
      <c r="C4" s="596"/>
      <c r="D4" s="597"/>
      <c r="E4" s="199"/>
      <c r="F4" s="199"/>
      <c r="G4" s="199"/>
      <c r="H4" s="199"/>
      <c r="I4" s="199"/>
      <c r="J4" s="199"/>
      <c r="K4" s="199"/>
    </row>
    <row r="5" spans="1:11" ht="15" customHeight="1" x14ac:dyDescent="0.2">
      <c r="A5" s="214" t="s">
        <v>168</v>
      </c>
      <c r="B5" s="460"/>
      <c r="C5" s="598"/>
      <c r="D5" s="599"/>
      <c r="E5" s="199"/>
      <c r="F5" s="199"/>
      <c r="G5" s="199"/>
      <c r="H5" s="199"/>
      <c r="I5" s="199"/>
      <c r="J5" s="199"/>
      <c r="K5" s="199"/>
    </row>
    <row r="6" spans="1:11" ht="15" customHeight="1" x14ac:dyDescent="0.2">
      <c r="A6" s="214" t="s">
        <v>169</v>
      </c>
      <c r="B6" s="455"/>
      <c r="C6" s="596"/>
      <c r="D6" s="597"/>
      <c r="E6" s="199"/>
      <c r="F6" s="199"/>
      <c r="G6" s="199"/>
      <c r="H6" s="199"/>
      <c r="I6" s="199"/>
      <c r="J6" s="199"/>
      <c r="K6" s="199"/>
    </row>
    <row r="7" spans="1:11" ht="15" customHeight="1" x14ac:dyDescent="0.2">
      <c r="A7" s="214" t="s">
        <v>170</v>
      </c>
      <c r="B7" s="255" t="s">
        <v>254</v>
      </c>
      <c r="C7" s="600"/>
      <c r="D7" s="601"/>
      <c r="E7" s="199"/>
      <c r="F7" s="199"/>
      <c r="G7" s="199"/>
      <c r="H7" s="199"/>
      <c r="I7" s="199"/>
      <c r="J7" s="199"/>
      <c r="K7" s="199"/>
    </row>
    <row r="8" spans="1:11" ht="15" customHeight="1" x14ac:dyDescent="0.2">
      <c r="A8" s="213" t="s">
        <v>172</v>
      </c>
      <c r="B8" s="461"/>
      <c r="C8" s="596"/>
      <c r="D8" s="597"/>
      <c r="E8" s="199"/>
      <c r="F8" s="215"/>
      <c r="G8" s="199"/>
      <c r="H8" s="199"/>
      <c r="I8" s="199"/>
      <c r="J8" s="199"/>
      <c r="K8" s="199"/>
    </row>
    <row r="9" spans="1:11" ht="15" customHeight="1" x14ac:dyDescent="0.2">
      <c r="A9" s="202"/>
      <c r="B9" s="202"/>
      <c r="C9" s="204"/>
      <c r="D9" s="205"/>
      <c r="E9" s="199"/>
      <c r="F9" s="199"/>
      <c r="G9" s="199"/>
      <c r="H9" s="199"/>
      <c r="I9" s="199"/>
      <c r="J9" s="199"/>
      <c r="K9" s="199"/>
    </row>
    <row r="10" spans="1:11" ht="15" customHeight="1" x14ac:dyDescent="0.2">
      <c r="A10" s="210">
        <v>5</v>
      </c>
      <c r="B10" s="225" t="s">
        <v>9</v>
      </c>
      <c r="C10" s="210" t="s">
        <v>173</v>
      </c>
      <c r="D10" s="210" t="s">
        <v>70</v>
      </c>
      <c r="E10" s="199"/>
      <c r="F10" s="199"/>
      <c r="G10" s="199"/>
      <c r="H10" s="199"/>
      <c r="I10" s="199"/>
      <c r="J10" s="199"/>
      <c r="K10" s="199"/>
    </row>
    <row r="11" spans="1:11" ht="15" customHeight="1" x14ac:dyDescent="0.2">
      <c r="A11" s="226"/>
      <c r="B11" s="227"/>
      <c r="C11" s="227"/>
      <c r="D11" s="228"/>
      <c r="E11" s="199"/>
      <c r="F11" s="199"/>
      <c r="G11" s="199"/>
      <c r="H11" s="199"/>
      <c r="I11" s="199"/>
      <c r="J11" s="199"/>
      <c r="K11" s="199"/>
    </row>
    <row r="12" spans="1:11" ht="15" customHeight="1" x14ac:dyDescent="0.2">
      <c r="A12" s="250" t="s">
        <v>174</v>
      </c>
      <c r="B12" s="229" t="s">
        <v>175</v>
      </c>
      <c r="C12" s="230">
        <f>SUM(C13:C21)</f>
        <v>0</v>
      </c>
      <c r="D12" s="230">
        <f>SUM(D13:D21)</f>
        <v>0</v>
      </c>
    </row>
    <row r="13" spans="1:11" ht="15" customHeight="1" x14ac:dyDescent="0.2">
      <c r="A13" s="268" t="s">
        <v>176</v>
      </c>
      <c r="B13" s="239" t="s">
        <v>177</v>
      </c>
      <c r="C13" s="457"/>
      <c r="D13" s="231">
        <f>ROUND(($B$8*C13/100),2)</f>
        <v>0</v>
      </c>
    </row>
    <row r="14" spans="1:11" ht="15" customHeight="1" x14ac:dyDescent="0.2">
      <c r="A14" s="268" t="s">
        <v>178</v>
      </c>
      <c r="B14" s="239" t="s">
        <v>179</v>
      </c>
      <c r="C14" s="457"/>
      <c r="D14" s="231">
        <f t="shared" ref="D14:D21" si="0">ROUND(($B$8*C14/100),2)</f>
        <v>0</v>
      </c>
    </row>
    <row r="15" spans="1:11" ht="15" customHeight="1" x14ac:dyDescent="0.2">
      <c r="A15" s="268" t="s">
        <v>180</v>
      </c>
      <c r="B15" s="239" t="s">
        <v>181</v>
      </c>
      <c r="C15" s="457"/>
      <c r="D15" s="231">
        <f t="shared" si="0"/>
        <v>0</v>
      </c>
    </row>
    <row r="16" spans="1:11" ht="15" customHeight="1" x14ac:dyDescent="0.2">
      <c r="A16" s="268" t="s">
        <v>182</v>
      </c>
      <c r="B16" s="239" t="s">
        <v>183</v>
      </c>
      <c r="C16" s="457"/>
      <c r="D16" s="231">
        <f t="shared" si="0"/>
        <v>0</v>
      </c>
    </row>
    <row r="17" spans="1:11" ht="15" customHeight="1" x14ac:dyDescent="0.2">
      <c r="A17" s="268" t="s">
        <v>184</v>
      </c>
      <c r="B17" s="239" t="s">
        <v>185</v>
      </c>
      <c r="C17" s="457"/>
      <c r="D17" s="231">
        <f t="shared" si="0"/>
        <v>0</v>
      </c>
    </row>
    <row r="18" spans="1:11" ht="15" customHeight="1" x14ac:dyDescent="0.2">
      <c r="A18" s="268" t="s">
        <v>186</v>
      </c>
      <c r="B18" s="239" t="s">
        <v>187</v>
      </c>
      <c r="C18" s="457"/>
      <c r="D18" s="231">
        <f t="shared" si="0"/>
        <v>0</v>
      </c>
    </row>
    <row r="19" spans="1:11" ht="15" customHeight="1" x14ac:dyDescent="0.2">
      <c r="A19" s="268" t="s">
        <v>188</v>
      </c>
      <c r="B19" s="239" t="s">
        <v>189</v>
      </c>
      <c r="C19" s="457"/>
      <c r="D19" s="231">
        <f t="shared" si="0"/>
        <v>0</v>
      </c>
    </row>
    <row r="20" spans="1:11" ht="15" customHeight="1" x14ac:dyDescent="0.2">
      <c r="A20" s="268" t="s">
        <v>190</v>
      </c>
      <c r="B20" s="239" t="s">
        <v>191</v>
      </c>
      <c r="C20" s="457"/>
      <c r="D20" s="231">
        <f t="shared" si="0"/>
        <v>0</v>
      </c>
    </row>
    <row r="21" spans="1:11" ht="15" customHeight="1" x14ac:dyDescent="0.2">
      <c r="A21" s="268" t="s">
        <v>192</v>
      </c>
      <c r="B21" s="239" t="s">
        <v>193</v>
      </c>
      <c r="C21" s="457"/>
      <c r="D21" s="231">
        <f t="shared" si="0"/>
        <v>0</v>
      </c>
    </row>
    <row r="22" spans="1:11" ht="15" customHeight="1" x14ac:dyDescent="0.2">
      <c r="A22" s="202"/>
      <c r="B22" s="227"/>
      <c r="C22" s="227"/>
      <c r="D22" s="228"/>
      <c r="E22" s="199"/>
      <c r="F22" s="199"/>
      <c r="G22" s="199"/>
      <c r="H22" s="199"/>
      <c r="I22" s="199"/>
      <c r="J22" s="199"/>
      <c r="K22" s="199"/>
    </row>
    <row r="23" spans="1:11" ht="15" customHeight="1" x14ac:dyDescent="0.2">
      <c r="A23" s="250" t="s">
        <v>194</v>
      </c>
      <c r="B23" s="229" t="s">
        <v>195</v>
      </c>
      <c r="C23" s="230">
        <f>SUM(C24:C30)</f>
        <v>0</v>
      </c>
      <c r="D23" s="230">
        <f>SUM(D24:D30)</f>
        <v>0</v>
      </c>
    </row>
    <row r="24" spans="1:11" ht="15" customHeight="1" x14ac:dyDescent="0.2">
      <c r="A24" s="268" t="s">
        <v>196</v>
      </c>
      <c r="B24" s="239" t="s">
        <v>197</v>
      </c>
      <c r="C24" s="457"/>
      <c r="D24" s="231">
        <f>ROUND(($B$8*C24/100),2)</f>
        <v>0</v>
      </c>
    </row>
    <row r="25" spans="1:11" ht="15" customHeight="1" x14ac:dyDescent="0.2">
      <c r="A25" s="268" t="s">
        <v>198</v>
      </c>
      <c r="B25" s="239" t="s">
        <v>199</v>
      </c>
      <c r="C25" s="457"/>
      <c r="D25" s="231">
        <f t="shared" ref="D25:D30" si="1">ROUND(($B$8*C25/100),2)</f>
        <v>0</v>
      </c>
    </row>
    <row r="26" spans="1:11" ht="15" customHeight="1" x14ac:dyDescent="0.2">
      <c r="A26" s="268" t="s">
        <v>200</v>
      </c>
      <c r="B26" s="239" t="s">
        <v>201</v>
      </c>
      <c r="C26" s="457"/>
      <c r="D26" s="231">
        <f t="shared" si="1"/>
        <v>0</v>
      </c>
      <c r="I26" s="206"/>
    </row>
    <row r="27" spans="1:11" ht="15" customHeight="1" x14ac:dyDescent="0.2">
      <c r="A27" s="268" t="s">
        <v>202</v>
      </c>
      <c r="B27" s="239" t="s">
        <v>203</v>
      </c>
      <c r="C27" s="457"/>
      <c r="D27" s="231">
        <f t="shared" si="1"/>
        <v>0</v>
      </c>
    </row>
    <row r="28" spans="1:11" ht="15" customHeight="1" x14ac:dyDescent="0.2">
      <c r="A28" s="268" t="s">
        <v>204</v>
      </c>
      <c r="B28" s="239" t="s">
        <v>205</v>
      </c>
      <c r="C28" s="457"/>
      <c r="D28" s="231">
        <f t="shared" si="1"/>
        <v>0</v>
      </c>
    </row>
    <row r="29" spans="1:11" ht="15" customHeight="1" x14ac:dyDescent="0.2">
      <c r="A29" s="268" t="s">
        <v>206</v>
      </c>
      <c r="B29" s="239" t="s">
        <v>207</v>
      </c>
      <c r="C29" s="457"/>
      <c r="D29" s="231">
        <f t="shared" si="1"/>
        <v>0</v>
      </c>
    </row>
    <row r="30" spans="1:11" ht="15" customHeight="1" x14ac:dyDescent="0.2">
      <c r="A30" s="268" t="s">
        <v>208</v>
      </c>
      <c r="B30" s="239" t="s">
        <v>209</v>
      </c>
      <c r="C30" s="457"/>
      <c r="D30" s="231">
        <f t="shared" si="1"/>
        <v>0</v>
      </c>
    </row>
    <row r="31" spans="1:11" ht="15" customHeight="1" x14ac:dyDescent="0.2">
      <c r="A31" s="202"/>
      <c r="B31" s="227"/>
      <c r="C31" s="227"/>
      <c r="D31" s="228"/>
      <c r="E31" s="199"/>
      <c r="F31" s="199"/>
      <c r="G31" s="199"/>
      <c r="H31" s="199"/>
      <c r="I31" s="199"/>
      <c r="J31" s="199"/>
      <c r="K31" s="199"/>
    </row>
    <row r="32" spans="1:11" ht="15" customHeight="1" x14ac:dyDescent="0.2">
      <c r="A32" s="250" t="s">
        <v>210</v>
      </c>
      <c r="B32" s="229" t="s">
        <v>211</v>
      </c>
      <c r="C32" s="230">
        <f>SUM(C33:C37)</f>
        <v>0</v>
      </c>
      <c r="D32" s="230">
        <f>SUM(D33:D37)</f>
        <v>0</v>
      </c>
    </row>
    <row r="33" spans="1:11" ht="15" customHeight="1" x14ac:dyDescent="0.2">
      <c r="A33" s="268" t="s">
        <v>212</v>
      </c>
      <c r="B33" s="239" t="s">
        <v>213</v>
      </c>
      <c r="C33" s="457"/>
      <c r="D33" s="231">
        <f>ROUND(($B$8*C33/100),2)</f>
        <v>0</v>
      </c>
    </row>
    <row r="34" spans="1:11" ht="15" customHeight="1" x14ac:dyDescent="0.2">
      <c r="A34" s="268" t="s">
        <v>214</v>
      </c>
      <c r="B34" s="239" t="s">
        <v>215</v>
      </c>
      <c r="C34" s="457"/>
      <c r="D34" s="231">
        <f t="shared" ref="D34:D37" si="2">ROUND(($B$8*C34/100),2)</f>
        <v>0</v>
      </c>
    </row>
    <row r="35" spans="1:11" ht="15" customHeight="1" x14ac:dyDescent="0.2">
      <c r="A35" s="268" t="s">
        <v>216</v>
      </c>
      <c r="B35" s="239" t="s">
        <v>217</v>
      </c>
      <c r="C35" s="457"/>
      <c r="D35" s="231">
        <f t="shared" si="2"/>
        <v>0</v>
      </c>
    </row>
    <row r="36" spans="1:11" ht="15" customHeight="1" x14ac:dyDescent="0.2">
      <c r="A36" s="268" t="s">
        <v>218</v>
      </c>
      <c r="B36" s="239" t="s">
        <v>219</v>
      </c>
      <c r="C36" s="457"/>
      <c r="D36" s="231">
        <f t="shared" si="2"/>
        <v>0</v>
      </c>
    </row>
    <row r="37" spans="1:11" ht="15" customHeight="1" x14ac:dyDescent="0.2">
      <c r="A37" s="268" t="s">
        <v>220</v>
      </c>
      <c r="B37" s="239" t="s">
        <v>221</v>
      </c>
      <c r="C37" s="457"/>
      <c r="D37" s="231">
        <f t="shared" si="2"/>
        <v>0</v>
      </c>
    </row>
    <row r="38" spans="1:11" ht="15" customHeight="1" x14ac:dyDescent="0.2">
      <c r="A38" s="202"/>
      <c r="B38" s="227"/>
      <c r="C38" s="227"/>
      <c r="D38" s="228"/>
      <c r="E38" s="199"/>
      <c r="F38" s="199"/>
      <c r="G38" s="199"/>
      <c r="H38" s="199"/>
      <c r="I38" s="199"/>
      <c r="J38" s="199"/>
      <c r="K38" s="199"/>
    </row>
    <row r="39" spans="1:11" ht="15" customHeight="1" x14ac:dyDescent="0.2">
      <c r="A39" s="250" t="s">
        <v>222</v>
      </c>
      <c r="B39" s="229" t="s">
        <v>223</v>
      </c>
      <c r="C39" s="230">
        <f>SUM(C40:C41)</f>
        <v>0</v>
      </c>
      <c r="D39" s="230">
        <f>SUM(D40:D41)</f>
        <v>0</v>
      </c>
    </row>
    <row r="40" spans="1:11" ht="15" customHeight="1" x14ac:dyDescent="0.2">
      <c r="A40" s="268" t="s">
        <v>224</v>
      </c>
      <c r="B40" s="239" t="s">
        <v>225</v>
      </c>
      <c r="C40" s="458"/>
      <c r="D40" s="231">
        <f>ROUND(($B$8*C40/100),2)</f>
        <v>0</v>
      </c>
      <c r="E40" s="206"/>
    </row>
    <row r="41" spans="1:11" ht="25.5" x14ac:dyDescent="0.2">
      <c r="A41" s="268" t="s">
        <v>226</v>
      </c>
      <c r="B41" s="249" t="s">
        <v>227</v>
      </c>
      <c r="C41" s="458"/>
      <c r="D41" s="231">
        <f>ROUND(($B$8*C41/100),2)</f>
        <v>0</v>
      </c>
      <c r="E41" s="206"/>
      <c r="J41" s="206"/>
    </row>
    <row r="42" spans="1:11" ht="15" customHeight="1" x14ac:dyDescent="0.2">
      <c r="A42" s="251"/>
      <c r="B42" s="227"/>
      <c r="C42" s="227"/>
      <c r="D42" s="228"/>
      <c r="E42" s="199"/>
      <c r="F42" s="199"/>
      <c r="G42" s="199"/>
      <c r="H42" s="199"/>
      <c r="J42" s="206"/>
      <c r="K42" s="199"/>
    </row>
    <row r="43" spans="1:11" ht="15" customHeight="1" x14ac:dyDescent="0.2">
      <c r="A43" s="539" t="s">
        <v>228</v>
      </c>
      <c r="B43" s="540"/>
      <c r="C43" s="230">
        <f>C12+C23+C32+C39</f>
        <v>0</v>
      </c>
      <c r="D43" s="230">
        <f>D12+D23+D32+D39</f>
        <v>0</v>
      </c>
    </row>
    <row r="44" spans="1:11" ht="15" customHeight="1" x14ac:dyDescent="0.2"/>
    <row r="45" spans="1:11" ht="15" customHeight="1" x14ac:dyDescent="0.2">
      <c r="A45" s="269">
        <v>6</v>
      </c>
      <c r="B45" s="234" t="s">
        <v>229</v>
      </c>
      <c r="C45" s="235" t="s">
        <v>173</v>
      </c>
      <c r="D45" s="235" t="s">
        <v>70</v>
      </c>
    </row>
    <row r="46" spans="1:11" ht="15" customHeight="1" x14ac:dyDescent="0.2">
      <c r="A46" s="268" t="s">
        <v>230</v>
      </c>
      <c r="B46" s="248" t="s">
        <v>231</v>
      </c>
      <c r="C46" s="237" t="e">
        <f>ROUND((D46/$B$8),4)*100</f>
        <v>#DIV/0!</v>
      </c>
      <c r="D46" s="602"/>
      <c r="E46" s="206"/>
    </row>
    <row r="47" spans="1:11" ht="15" customHeight="1" x14ac:dyDescent="0.2">
      <c r="A47" s="236" t="s">
        <v>232</v>
      </c>
      <c r="B47" s="239" t="s">
        <v>233</v>
      </c>
      <c r="C47" s="231" t="e">
        <f t="shared" ref="C47:C51" si="3">ROUND((D47/$B$8),4)*100</f>
        <v>#DIV/0!</v>
      </c>
      <c r="D47" s="603"/>
      <c r="E47" s="206"/>
    </row>
    <row r="48" spans="1:11" ht="15" customHeight="1" x14ac:dyDescent="0.2">
      <c r="A48" s="236" t="s">
        <v>234</v>
      </c>
      <c r="B48" s="239" t="s">
        <v>235</v>
      </c>
      <c r="C48" s="231" t="e">
        <f t="shared" si="3"/>
        <v>#DIV/0!</v>
      </c>
      <c r="D48" s="603"/>
      <c r="E48" s="206"/>
    </row>
    <row r="49" spans="1:5" ht="15" customHeight="1" x14ac:dyDescent="0.2">
      <c r="A49" s="236" t="s">
        <v>236</v>
      </c>
      <c r="B49" s="239" t="s">
        <v>237</v>
      </c>
      <c r="C49" s="231" t="e">
        <f t="shared" si="3"/>
        <v>#DIV/0!</v>
      </c>
      <c r="D49" s="603"/>
      <c r="E49" s="206"/>
    </row>
    <row r="50" spans="1:5" ht="15" customHeight="1" x14ac:dyDescent="0.2">
      <c r="A50" s="236" t="s">
        <v>238</v>
      </c>
      <c r="B50" s="239" t="s">
        <v>239</v>
      </c>
      <c r="C50" s="231" t="e">
        <f t="shared" si="3"/>
        <v>#DIV/0!</v>
      </c>
      <c r="D50" s="603"/>
      <c r="E50" s="206"/>
    </row>
    <row r="51" spans="1:5" ht="15" customHeight="1" x14ac:dyDescent="0.2">
      <c r="A51" s="236" t="s">
        <v>240</v>
      </c>
      <c r="B51" s="247" t="s">
        <v>241</v>
      </c>
      <c r="C51" s="241" t="e">
        <f t="shared" si="3"/>
        <v>#DIV/0!</v>
      </c>
      <c r="D51" s="604"/>
      <c r="E51" s="206"/>
    </row>
    <row r="52" spans="1:5" ht="15" customHeight="1" x14ac:dyDescent="0.2">
      <c r="A52" s="542" t="s">
        <v>242</v>
      </c>
      <c r="B52" s="543"/>
      <c r="C52" s="243" t="e">
        <f>SUM(C46:C51)</f>
        <v>#DIV/0!</v>
      </c>
      <c r="D52" s="243">
        <f>SUM(D46:D51)</f>
        <v>0</v>
      </c>
    </row>
    <row r="53" spans="1:5" ht="15" customHeight="1" x14ac:dyDescent="0.2">
      <c r="C53" s="208"/>
    </row>
    <row r="54" spans="1:5" ht="15" customHeight="1" x14ac:dyDescent="0.2">
      <c r="A54" s="537" t="s">
        <v>243</v>
      </c>
      <c r="B54" s="537"/>
      <c r="C54" s="238" t="e">
        <f>C43+C52</f>
        <v>#DIV/0!</v>
      </c>
      <c r="D54" s="232">
        <f>D43+D52</f>
        <v>0</v>
      </c>
    </row>
    <row r="55" spans="1:5" ht="15" customHeight="1" x14ac:dyDescent="0.2">
      <c r="C55" s="208"/>
    </row>
    <row r="56" spans="1:5" ht="15" customHeight="1" x14ac:dyDescent="0.2">
      <c r="A56" s="203">
        <v>7</v>
      </c>
      <c r="B56" s="203" t="s">
        <v>244</v>
      </c>
      <c r="C56" s="209"/>
      <c r="D56" s="203" t="s">
        <v>173</v>
      </c>
    </row>
    <row r="57" spans="1:5" ht="15" customHeight="1" x14ac:dyDescent="0.2">
      <c r="A57" s="240"/>
      <c r="B57" s="254" t="s">
        <v>245</v>
      </c>
      <c r="C57" s="247"/>
      <c r="D57" s="245" t="e">
        <f>C54/100</f>
        <v>#DIV/0!</v>
      </c>
    </row>
    <row r="58" spans="1:5" ht="15" customHeight="1" x14ac:dyDescent="0.2">
      <c r="A58" s="244"/>
      <c r="B58" s="242" t="s">
        <v>246</v>
      </c>
      <c r="C58" s="239"/>
      <c r="D58" s="246">
        <f>'FATOR K'!K7</f>
        <v>0</v>
      </c>
    </row>
    <row r="59" spans="1:5" ht="15" customHeight="1" x14ac:dyDescent="0.2">
      <c r="A59" s="244"/>
      <c r="B59" s="242" t="s">
        <v>145</v>
      </c>
      <c r="C59" s="239"/>
      <c r="D59" s="246">
        <f>'FATOR K'!K8</f>
        <v>0</v>
      </c>
    </row>
    <row r="60" spans="1:5" ht="15" customHeight="1" x14ac:dyDescent="0.2">
      <c r="A60" s="244"/>
      <c r="B60" s="254" t="s">
        <v>146</v>
      </c>
      <c r="C60" s="247"/>
      <c r="D60" s="246">
        <f>'FATOR K'!K9</f>
        <v>0</v>
      </c>
    </row>
    <row r="61" spans="1:5" ht="15" customHeight="1" x14ac:dyDescent="0.2">
      <c r="A61" s="244"/>
      <c r="B61" s="242" t="s">
        <v>147</v>
      </c>
      <c r="C61" s="239"/>
      <c r="D61" s="253">
        <f>'FATOR K'!K10</f>
        <v>0</v>
      </c>
    </row>
    <row r="62" spans="1:5" ht="15" customHeight="1" x14ac:dyDescent="0.2">
      <c r="A62" s="244"/>
      <c r="B62" s="248" t="s">
        <v>148</v>
      </c>
      <c r="C62" s="265">
        <f>'FATOR K'!$J$11</f>
        <v>0</v>
      </c>
      <c r="D62" s="240"/>
    </row>
    <row r="63" spans="1:5" ht="15" customHeight="1" x14ac:dyDescent="0.2">
      <c r="A63" s="244"/>
      <c r="B63" s="239" t="s">
        <v>149</v>
      </c>
      <c r="C63" s="264">
        <f>'FATOR K'!$J$12</f>
        <v>0</v>
      </c>
      <c r="D63" s="244"/>
    </row>
    <row r="64" spans="1:5" ht="15" customHeight="1" x14ac:dyDescent="0.2">
      <c r="A64" s="244"/>
      <c r="B64" s="239" t="s">
        <v>150</v>
      </c>
      <c r="C64" s="264">
        <f>'FATOR K'!$J$13</f>
        <v>0</v>
      </c>
      <c r="D64" s="244"/>
    </row>
    <row r="65" spans="1:4" ht="15" customHeight="1" x14ac:dyDescent="0.2">
      <c r="A65" s="236"/>
      <c r="B65" s="239" t="s">
        <v>151</v>
      </c>
      <c r="C65" s="264">
        <f>'FATOR K'!$J$14</f>
        <v>0</v>
      </c>
      <c r="D65" s="236"/>
    </row>
    <row r="66" spans="1:4" ht="15" customHeight="1" x14ac:dyDescent="0.2"/>
    <row r="67" spans="1:4" ht="15" customHeight="1" x14ac:dyDescent="0.2">
      <c r="A67" s="537" t="s">
        <v>247</v>
      </c>
      <c r="B67" s="537"/>
      <c r="C67" s="537"/>
      <c r="D67" s="252" t="e">
        <f>(1+D57+D59)*(1+D60)*(1+D61)</f>
        <v>#DIV/0!</v>
      </c>
    </row>
    <row r="68" spans="1:4" ht="15" customHeight="1" x14ac:dyDescent="0.2">
      <c r="B68" s="204"/>
      <c r="C68" s="204"/>
    </row>
    <row r="69" spans="1:4" ht="15" customHeight="1" x14ac:dyDescent="0.2">
      <c r="A69" s="538" t="s">
        <v>248</v>
      </c>
      <c r="B69" s="538"/>
      <c r="C69" s="538"/>
      <c r="D69" s="224" t="e">
        <f>D67*B8</f>
        <v>#DIV/0!</v>
      </c>
    </row>
    <row r="70" spans="1:4" ht="15" customHeight="1" x14ac:dyDescent="0.2"/>
    <row r="71" spans="1:4" ht="15" customHeight="1" x14ac:dyDescent="0.2"/>
    <row r="72" spans="1:4" ht="15" customHeight="1" x14ac:dyDescent="0.2"/>
    <row r="73" spans="1:4" ht="15" customHeight="1" x14ac:dyDescent="0.2"/>
    <row r="74" spans="1:4" ht="15" customHeight="1" x14ac:dyDescent="0.2"/>
    <row r="75" spans="1:4" ht="15" customHeight="1" x14ac:dyDescent="0.2"/>
    <row r="76" spans="1:4" ht="15" customHeight="1" x14ac:dyDescent="0.2"/>
    <row r="77" spans="1:4" ht="15" customHeight="1" x14ac:dyDescent="0.2"/>
    <row r="78" spans="1:4" ht="15" customHeight="1" x14ac:dyDescent="0.2"/>
    <row r="79" spans="1:4" ht="15" customHeight="1" x14ac:dyDescent="0.2"/>
    <row r="80" spans="1:4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</sheetData>
  <mergeCells count="6">
    <mergeCell ref="A69:C69"/>
    <mergeCell ref="B1:D1"/>
    <mergeCell ref="A43:B43"/>
    <mergeCell ref="A52:B52"/>
    <mergeCell ref="A54:B54"/>
    <mergeCell ref="A67:C6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0" orientation="portrait" horizontalDpi="300" verticalDpi="300" r:id="rId1"/>
  <headerFooter>
    <oddFooter>Página &amp;P&amp;R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C3A03-E0B5-4D3E-B3A2-B7BA58360500}">
  <sheetPr codeName="Planilha15">
    <tabColor theme="9" tint="-0.499984740745262"/>
    <pageSetUpPr fitToPage="1"/>
  </sheetPr>
  <dimension ref="A1:K108"/>
  <sheetViews>
    <sheetView workbookViewId="0">
      <selection activeCell="B8" sqref="B8"/>
    </sheetView>
  </sheetViews>
  <sheetFormatPr defaultColWidth="9.140625" defaultRowHeight="12.75" x14ac:dyDescent="0.2"/>
  <cols>
    <col min="1" max="1" width="10.42578125" style="200" bestFit="1" customWidth="1"/>
    <col min="2" max="2" width="59" style="200" customWidth="1"/>
    <col min="3" max="3" width="10.7109375" style="207" customWidth="1"/>
    <col min="4" max="4" width="13.28515625" style="200" customWidth="1"/>
    <col min="5" max="8" width="5.42578125" style="204" customWidth="1"/>
    <col min="9" max="9" width="26" style="204" customWidth="1"/>
    <col min="10" max="10" width="5.7109375" style="204" customWidth="1"/>
    <col min="11" max="11" width="5.42578125" style="204" customWidth="1"/>
    <col min="12" max="240" width="9.140625" style="200"/>
    <col min="241" max="241" width="8" style="200" customWidth="1"/>
    <col min="242" max="242" width="48.42578125" style="200" bestFit="1" customWidth="1"/>
    <col min="243" max="243" width="12.7109375" style="200" customWidth="1"/>
    <col min="244" max="244" width="9.42578125" style="200" customWidth="1"/>
    <col min="245" max="245" width="15.7109375" style="200" customWidth="1"/>
    <col min="246" max="246" width="12.28515625" style="200" customWidth="1"/>
    <col min="247" max="247" width="9.140625" style="200"/>
    <col min="248" max="248" width="16" style="200" customWidth="1"/>
    <col min="249" max="249" width="23.42578125" style="200" customWidth="1"/>
    <col min="250" max="250" width="10.42578125" style="200" bestFit="1" customWidth="1"/>
    <col min="251" max="252" width="10.140625" style="200" customWidth="1"/>
    <col min="253" max="253" width="26.7109375" style="200" customWidth="1"/>
    <col min="254" max="254" width="54.28515625" style="200" bestFit="1" customWidth="1"/>
    <col min="255" max="496" width="9.140625" style="200"/>
    <col min="497" max="497" width="8" style="200" customWidth="1"/>
    <col min="498" max="498" width="48.42578125" style="200" bestFit="1" customWidth="1"/>
    <col min="499" max="499" width="12.7109375" style="200" customWidth="1"/>
    <col min="500" max="500" width="9.42578125" style="200" customWidth="1"/>
    <col min="501" max="501" width="15.7109375" style="200" customWidth="1"/>
    <col min="502" max="502" width="12.28515625" style="200" customWidth="1"/>
    <col min="503" max="503" width="9.140625" style="200"/>
    <col min="504" max="504" width="16" style="200" customWidth="1"/>
    <col min="505" max="505" width="23.42578125" style="200" customWidth="1"/>
    <col min="506" max="506" width="10.42578125" style="200" bestFit="1" customWidth="1"/>
    <col min="507" max="508" width="10.140625" style="200" customWidth="1"/>
    <col min="509" max="509" width="26.7109375" style="200" customWidth="1"/>
    <col min="510" max="510" width="54.28515625" style="200" bestFit="1" customWidth="1"/>
    <col min="511" max="752" width="9.140625" style="200"/>
    <col min="753" max="753" width="8" style="200" customWidth="1"/>
    <col min="754" max="754" width="48.42578125" style="200" bestFit="1" customWidth="1"/>
    <col min="755" max="755" width="12.7109375" style="200" customWidth="1"/>
    <col min="756" max="756" width="9.42578125" style="200" customWidth="1"/>
    <col min="757" max="757" width="15.7109375" style="200" customWidth="1"/>
    <col min="758" max="758" width="12.28515625" style="200" customWidth="1"/>
    <col min="759" max="759" width="9.140625" style="200"/>
    <col min="760" max="760" width="16" style="200" customWidth="1"/>
    <col min="761" max="761" width="23.42578125" style="200" customWidth="1"/>
    <col min="762" max="762" width="10.42578125" style="200" bestFit="1" customWidth="1"/>
    <col min="763" max="764" width="10.140625" style="200" customWidth="1"/>
    <col min="765" max="765" width="26.7109375" style="200" customWidth="1"/>
    <col min="766" max="766" width="54.28515625" style="200" bestFit="1" customWidth="1"/>
    <col min="767" max="1008" width="9.140625" style="200"/>
    <col min="1009" max="1009" width="8" style="200" customWidth="1"/>
    <col min="1010" max="1010" width="48.42578125" style="200" bestFit="1" customWidth="1"/>
    <col min="1011" max="1011" width="12.7109375" style="200" customWidth="1"/>
    <col min="1012" max="1012" width="9.42578125" style="200" customWidth="1"/>
    <col min="1013" max="1013" width="15.7109375" style="200" customWidth="1"/>
    <col min="1014" max="1014" width="12.28515625" style="200" customWidth="1"/>
    <col min="1015" max="1015" width="9.140625" style="200"/>
    <col min="1016" max="1016" width="16" style="200" customWidth="1"/>
    <col min="1017" max="1017" width="23.42578125" style="200" customWidth="1"/>
    <col min="1018" max="1018" width="10.42578125" style="200" bestFit="1" customWidth="1"/>
    <col min="1019" max="1020" width="10.140625" style="200" customWidth="1"/>
    <col min="1021" max="1021" width="26.7109375" style="200" customWidth="1"/>
    <col min="1022" max="1022" width="54.28515625" style="200" bestFit="1" customWidth="1"/>
    <col min="1023" max="1264" width="9.140625" style="200"/>
    <col min="1265" max="1265" width="8" style="200" customWidth="1"/>
    <col min="1266" max="1266" width="48.42578125" style="200" bestFit="1" customWidth="1"/>
    <col min="1267" max="1267" width="12.7109375" style="200" customWidth="1"/>
    <col min="1268" max="1268" width="9.42578125" style="200" customWidth="1"/>
    <col min="1269" max="1269" width="15.7109375" style="200" customWidth="1"/>
    <col min="1270" max="1270" width="12.28515625" style="200" customWidth="1"/>
    <col min="1271" max="1271" width="9.140625" style="200"/>
    <col min="1272" max="1272" width="16" style="200" customWidth="1"/>
    <col min="1273" max="1273" width="23.42578125" style="200" customWidth="1"/>
    <col min="1274" max="1274" width="10.42578125" style="200" bestFit="1" customWidth="1"/>
    <col min="1275" max="1276" width="10.140625" style="200" customWidth="1"/>
    <col min="1277" max="1277" width="26.7109375" style="200" customWidth="1"/>
    <col min="1278" max="1278" width="54.28515625" style="200" bestFit="1" customWidth="1"/>
    <col min="1279" max="1520" width="9.140625" style="200"/>
    <col min="1521" max="1521" width="8" style="200" customWidth="1"/>
    <col min="1522" max="1522" width="48.42578125" style="200" bestFit="1" customWidth="1"/>
    <col min="1523" max="1523" width="12.7109375" style="200" customWidth="1"/>
    <col min="1524" max="1524" width="9.42578125" style="200" customWidth="1"/>
    <col min="1525" max="1525" width="15.7109375" style="200" customWidth="1"/>
    <col min="1526" max="1526" width="12.28515625" style="200" customWidth="1"/>
    <col min="1527" max="1527" width="9.140625" style="200"/>
    <col min="1528" max="1528" width="16" style="200" customWidth="1"/>
    <col min="1529" max="1529" width="23.42578125" style="200" customWidth="1"/>
    <col min="1530" max="1530" width="10.42578125" style="200" bestFit="1" customWidth="1"/>
    <col min="1531" max="1532" width="10.140625" style="200" customWidth="1"/>
    <col min="1533" max="1533" width="26.7109375" style="200" customWidth="1"/>
    <col min="1534" max="1534" width="54.28515625" style="200" bestFit="1" customWidth="1"/>
    <col min="1535" max="1776" width="9.140625" style="200"/>
    <col min="1777" max="1777" width="8" style="200" customWidth="1"/>
    <col min="1778" max="1778" width="48.42578125" style="200" bestFit="1" customWidth="1"/>
    <col min="1779" max="1779" width="12.7109375" style="200" customWidth="1"/>
    <col min="1780" max="1780" width="9.42578125" style="200" customWidth="1"/>
    <col min="1781" max="1781" width="15.7109375" style="200" customWidth="1"/>
    <col min="1782" max="1782" width="12.28515625" style="200" customWidth="1"/>
    <col min="1783" max="1783" width="9.140625" style="200"/>
    <col min="1784" max="1784" width="16" style="200" customWidth="1"/>
    <col min="1785" max="1785" width="23.42578125" style="200" customWidth="1"/>
    <col min="1786" max="1786" width="10.42578125" style="200" bestFit="1" customWidth="1"/>
    <col min="1787" max="1788" width="10.140625" style="200" customWidth="1"/>
    <col min="1789" max="1789" width="26.7109375" style="200" customWidth="1"/>
    <col min="1790" max="1790" width="54.28515625" style="200" bestFit="1" customWidth="1"/>
    <col min="1791" max="2032" width="9.140625" style="200"/>
    <col min="2033" max="2033" width="8" style="200" customWidth="1"/>
    <col min="2034" max="2034" width="48.42578125" style="200" bestFit="1" customWidth="1"/>
    <col min="2035" max="2035" width="12.7109375" style="200" customWidth="1"/>
    <col min="2036" max="2036" width="9.42578125" style="200" customWidth="1"/>
    <col min="2037" max="2037" width="15.7109375" style="200" customWidth="1"/>
    <col min="2038" max="2038" width="12.28515625" style="200" customWidth="1"/>
    <col min="2039" max="2039" width="9.140625" style="200"/>
    <col min="2040" max="2040" width="16" style="200" customWidth="1"/>
    <col min="2041" max="2041" width="23.42578125" style="200" customWidth="1"/>
    <col min="2042" max="2042" width="10.42578125" style="200" bestFit="1" customWidth="1"/>
    <col min="2043" max="2044" width="10.140625" style="200" customWidth="1"/>
    <col min="2045" max="2045" width="26.7109375" style="200" customWidth="1"/>
    <col min="2046" max="2046" width="54.28515625" style="200" bestFit="1" customWidth="1"/>
    <col min="2047" max="2288" width="9.140625" style="200"/>
    <col min="2289" max="2289" width="8" style="200" customWidth="1"/>
    <col min="2290" max="2290" width="48.42578125" style="200" bestFit="1" customWidth="1"/>
    <col min="2291" max="2291" width="12.7109375" style="200" customWidth="1"/>
    <col min="2292" max="2292" width="9.42578125" style="200" customWidth="1"/>
    <col min="2293" max="2293" width="15.7109375" style="200" customWidth="1"/>
    <col min="2294" max="2294" width="12.28515625" style="200" customWidth="1"/>
    <col min="2295" max="2295" width="9.140625" style="200"/>
    <col min="2296" max="2296" width="16" style="200" customWidth="1"/>
    <col min="2297" max="2297" width="23.42578125" style="200" customWidth="1"/>
    <col min="2298" max="2298" width="10.42578125" style="200" bestFit="1" customWidth="1"/>
    <col min="2299" max="2300" width="10.140625" style="200" customWidth="1"/>
    <col min="2301" max="2301" width="26.7109375" style="200" customWidth="1"/>
    <col min="2302" max="2302" width="54.28515625" style="200" bestFit="1" customWidth="1"/>
    <col min="2303" max="2544" width="9.140625" style="200"/>
    <col min="2545" max="2545" width="8" style="200" customWidth="1"/>
    <col min="2546" max="2546" width="48.42578125" style="200" bestFit="1" customWidth="1"/>
    <col min="2547" max="2547" width="12.7109375" style="200" customWidth="1"/>
    <col min="2548" max="2548" width="9.42578125" style="200" customWidth="1"/>
    <col min="2549" max="2549" width="15.7109375" style="200" customWidth="1"/>
    <col min="2550" max="2550" width="12.28515625" style="200" customWidth="1"/>
    <col min="2551" max="2551" width="9.140625" style="200"/>
    <col min="2552" max="2552" width="16" style="200" customWidth="1"/>
    <col min="2553" max="2553" width="23.42578125" style="200" customWidth="1"/>
    <col min="2554" max="2554" width="10.42578125" style="200" bestFit="1" customWidth="1"/>
    <col min="2555" max="2556" width="10.140625" style="200" customWidth="1"/>
    <col min="2557" max="2557" width="26.7109375" style="200" customWidth="1"/>
    <col min="2558" max="2558" width="54.28515625" style="200" bestFit="1" customWidth="1"/>
    <col min="2559" max="2800" width="9.140625" style="200"/>
    <col min="2801" max="2801" width="8" style="200" customWidth="1"/>
    <col min="2802" max="2802" width="48.42578125" style="200" bestFit="1" customWidth="1"/>
    <col min="2803" max="2803" width="12.7109375" style="200" customWidth="1"/>
    <col min="2804" max="2804" width="9.42578125" style="200" customWidth="1"/>
    <col min="2805" max="2805" width="15.7109375" style="200" customWidth="1"/>
    <col min="2806" max="2806" width="12.28515625" style="200" customWidth="1"/>
    <col min="2807" max="2807" width="9.140625" style="200"/>
    <col min="2808" max="2808" width="16" style="200" customWidth="1"/>
    <col min="2809" max="2809" width="23.42578125" style="200" customWidth="1"/>
    <col min="2810" max="2810" width="10.42578125" style="200" bestFit="1" customWidth="1"/>
    <col min="2811" max="2812" width="10.140625" style="200" customWidth="1"/>
    <col min="2813" max="2813" width="26.7109375" style="200" customWidth="1"/>
    <col min="2814" max="2814" width="54.28515625" style="200" bestFit="1" customWidth="1"/>
    <col min="2815" max="3056" width="9.140625" style="200"/>
    <col min="3057" max="3057" width="8" style="200" customWidth="1"/>
    <col min="3058" max="3058" width="48.42578125" style="200" bestFit="1" customWidth="1"/>
    <col min="3059" max="3059" width="12.7109375" style="200" customWidth="1"/>
    <col min="3060" max="3060" width="9.42578125" style="200" customWidth="1"/>
    <col min="3061" max="3061" width="15.7109375" style="200" customWidth="1"/>
    <col min="3062" max="3062" width="12.28515625" style="200" customWidth="1"/>
    <col min="3063" max="3063" width="9.140625" style="200"/>
    <col min="3064" max="3064" width="16" style="200" customWidth="1"/>
    <col min="3065" max="3065" width="23.42578125" style="200" customWidth="1"/>
    <col min="3066" max="3066" width="10.42578125" style="200" bestFit="1" customWidth="1"/>
    <col min="3067" max="3068" width="10.140625" style="200" customWidth="1"/>
    <col min="3069" max="3069" width="26.7109375" style="200" customWidth="1"/>
    <col min="3070" max="3070" width="54.28515625" style="200" bestFit="1" customWidth="1"/>
    <col min="3071" max="3312" width="9.140625" style="200"/>
    <col min="3313" max="3313" width="8" style="200" customWidth="1"/>
    <col min="3314" max="3314" width="48.42578125" style="200" bestFit="1" customWidth="1"/>
    <col min="3315" max="3315" width="12.7109375" style="200" customWidth="1"/>
    <col min="3316" max="3316" width="9.42578125" style="200" customWidth="1"/>
    <col min="3317" max="3317" width="15.7109375" style="200" customWidth="1"/>
    <col min="3318" max="3318" width="12.28515625" style="200" customWidth="1"/>
    <col min="3319" max="3319" width="9.140625" style="200"/>
    <col min="3320" max="3320" width="16" style="200" customWidth="1"/>
    <col min="3321" max="3321" width="23.42578125" style="200" customWidth="1"/>
    <col min="3322" max="3322" width="10.42578125" style="200" bestFit="1" customWidth="1"/>
    <col min="3323" max="3324" width="10.140625" style="200" customWidth="1"/>
    <col min="3325" max="3325" width="26.7109375" style="200" customWidth="1"/>
    <col min="3326" max="3326" width="54.28515625" style="200" bestFit="1" customWidth="1"/>
    <col min="3327" max="3568" width="9.140625" style="200"/>
    <col min="3569" max="3569" width="8" style="200" customWidth="1"/>
    <col min="3570" max="3570" width="48.42578125" style="200" bestFit="1" customWidth="1"/>
    <col min="3571" max="3571" width="12.7109375" style="200" customWidth="1"/>
    <col min="3572" max="3572" width="9.42578125" style="200" customWidth="1"/>
    <col min="3573" max="3573" width="15.7109375" style="200" customWidth="1"/>
    <col min="3574" max="3574" width="12.28515625" style="200" customWidth="1"/>
    <col min="3575" max="3575" width="9.140625" style="200"/>
    <col min="3576" max="3576" width="16" style="200" customWidth="1"/>
    <col min="3577" max="3577" width="23.42578125" style="200" customWidth="1"/>
    <col min="3578" max="3578" width="10.42578125" style="200" bestFit="1" customWidth="1"/>
    <col min="3579" max="3580" width="10.140625" style="200" customWidth="1"/>
    <col min="3581" max="3581" width="26.7109375" style="200" customWidth="1"/>
    <col min="3582" max="3582" width="54.28515625" style="200" bestFit="1" customWidth="1"/>
    <col min="3583" max="3824" width="9.140625" style="200"/>
    <col min="3825" max="3825" width="8" style="200" customWidth="1"/>
    <col min="3826" max="3826" width="48.42578125" style="200" bestFit="1" customWidth="1"/>
    <col min="3827" max="3827" width="12.7109375" style="200" customWidth="1"/>
    <col min="3828" max="3828" width="9.42578125" style="200" customWidth="1"/>
    <col min="3829" max="3829" width="15.7109375" style="200" customWidth="1"/>
    <col min="3830" max="3830" width="12.28515625" style="200" customWidth="1"/>
    <col min="3831" max="3831" width="9.140625" style="200"/>
    <col min="3832" max="3832" width="16" style="200" customWidth="1"/>
    <col min="3833" max="3833" width="23.42578125" style="200" customWidth="1"/>
    <col min="3834" max="3834" width="10.42578125" style="200" bestFit="1" customWidth="1"/>
    <col min="3835" max="3836" width="10.140625" style="200" customWidth="1"/>
    <col min="3837" max="3837" width="26.7109375" style="200" customWidth="1"/>
    <col min="3838" max="3838" width="54.28515625" style="200" bestFit="1" customWidth="1"/>
    <col min="3839" max="4080" width="9.140625" style="200"/>
    <col min="4081" max="4081" width="8" style="200" customWidth="1"/>
    <col min="4082" max="4082" width="48.42578125" style="200" bestFit="1" customWidth="1"/>
    <col min="4083" max="4083" width="12.7109375" style="200" customWidth="1"/>
    <col min="4084" max="4084" width="9.42578125" style="200" customWidth="1"/>
    <col min="4085" max="4085" width="15.7109375" style="200" customWidth="1"/>
    <col min="4086" max="4086" width="12.28515625" style="200" customWidth="1"/>
    <col min="4087" max="4087" width="9.140625" style="200"/>
    <col min="4088" max="4088" width="16" style="200" customWidth="1"/>
    <col min="4089" max="4089" width="23.42578125" style="200" customWidth="1"/>
    <col min="4090" max="4090" width="10.42578125" style="200" bestFit="1" customWidth="1"/>
    <col min="4091" max="4092" width="10.140625" style="200" customWidth="1"/>
    <col min="4093" max="4093" width="26.7109375" style="200" customWidth="1"/>
    <col min="4094" max="4094" width="54.28515625" style="200" bestFit="1" customWidth="1"/>
    <col min="4095" max="4336" width="9.140625" style="200"/>
    <col min="4337" max="4337" width="8" style="200" customWidth="1"/>
    <col min="4338" max="4338" width="48.42578125" style="200" bestFit="1" customWidth="1"/>
    <col min="4339" max="4339" width="12.7109375" style="200" customWidth="1"/>
    <col min="4340" max="4340" width="9.42578125" style="200" customWidth="1"/>
    <col min="4341" max="4341" width="15.7109375" style="200" customWidth="1"/>
    <col min="4342" max="4342" width="12.28515625" style="200" customWidth="1"/>
    <col min="4343" max="4343" width="9.140625" style="200"/>
    <col min="4344" max="4344" width="16" style="200" customWidth="1"/>
    <col min="4345" max="4345" width="23.42578125" style="200" customWidth="1"/>
    <col min="4346" max="4346" width="10.42578125" style="200" bestFit="1" customWidth="1"/>
    <col min="4347" max="4348" width="10.140625" style="200" customWidth="1"/>
    <col min="4349" max="4349" width="26.7109375" style="200" customWidth="1"/>
    <col min="4350" max="4350" width="54.28515625" style="200" bestFit="1" customWidth="1"/>
    <col min="4351" max="4592" width="9.140625" style="200"/>
    <col min="4593" max="4593" width="8" style="200" customWidth="1"/>
    <col min="4594" max="4594" width="48.42578125" style="200" bestFit="1" customWidth="1"/>
    <col min="4595" max="4595" width="12.7109375" style="200" customWidth="1"/>
    <col min="4596" max="4596" width="9.42578125" style="200" customWidth="1"/>
    <col min="4597" max="4597" width="15.7109375" style="200" customWidth="1"/>
    <col min="4598" max="4598" width="12.28515625" style="200" customWidth="1"/>
    <col min="4599" max="4599" width="9.140625" style="200"/>
    <col min="4600" max="4600" width="16" style="200" customWidth="1"/>
    <col min="4601" max="4601" width="23.42578125" style="200" customWidth="1"/>
    <col min="4602" max="4602" width="10.42578125" style="200" bestFit="1" customWidth="1"/>
    <col min="4603" max="4604" width="10.140625" style="200" customWidth="1"/>
    <col min="4605" max="4605" width="26.7109375" style="200" customWidth="1"/>
    <col min="4606" max="4606" width="54.28515625" style="200" bestFit="1" customWidth="1"/>
    <col min="4607" max="4848" width="9.140625" style="200"/>
    <col min="4849" max="4849" width="8" style="200" customWidth="1"/>
    <col min="4850" max="4850" width="48.42578125" style="200" bestFit="1" customWidth="1"/>
    <col min="4851" max="4851" width="12.7109375" style="200" customWidth="1"/>
    <col min="4852" max="4852" width="9.42578125" style="200" customWidth="1"/>
    <col min="4853" max="4853" width="15.7109375" style="200" customWidth="1"/>
    <col min="4854" max="4854" width="12.28515625" style="200" customWidth="1"/>
    <col min="4855" max="4855" width="9.140625" style="200"/>
    <col min="4856" max="4856" width="16" style="200" customWidth="1"/>
    <col min="4857" max="4857" width="23.42578125" style="200" customWidth="1"/>
    <col min="4858" max="4858" width="10.42578125" style="200" bestFit="1" customWidth="1"/>
    <col min="4859" max="4860" width="10.140625" style="200" customWidth="1"/>
    <col min="4861" max="4861" width="26.7109375" style="200" customWidth="1"/>
    <col min="4862" max="4862" width="54.28515625" style="200" bestFit="1" customWidth="1"/>
    <col min="4863" max="5104" width="9.140625" style="200"/>
    <col min="5105" max="5105" width="8" style="200" customWidth="1"/>
    <col min="5106" max="5106" width="48.42578125" style="200" bestFit="1" customWidth="1"/>
    <col min="5107" max="5107" width="12.7109375" style="200" customWidth="1"/>
    <col min="5108" max="5108" width="9.42578125" style="200" customWidth="1"/>
    <col min="5109" max="5109" width="15.7109375" style="200" customWidth="1"/>
    <col min="5110" max="5110" width="12.28515625" style="200" customWidth="1"/>
    <col min="5111" max="5111" width="9.140625" style="200"/>
    <col min="5112" max="5112" width="16" style="200" customWidth="1"/>
    <col min="5113" max="5113" width="23.42578125" style="200" customWidth="1"/>
    <col min="5114" max="5114" width="10.42578125" style="200" bestFit="1" customWidth="1"/>
    <col min="5115" max="5116" width="10.140625" style="200" customWidth="1"/>
    <col min="5117" max="5117" width="26.7109375" style="200" customWidth="1"/>
    <col min="5118" max="5118" width="54.28515625" style="200" bestFit="1" customWidth="1"/>
    <col min="5119" max="5360" width="9.140625" style="200"/>
    <col min="5361" max="5361" width="8" style="200" customWidth="1"/>
    <col min="5362" max="5362" width="48.42578125" style="200" bestFit="1" customWidth="1"/>
    <col min="5363" max="5363" width="12.7109375" style="200" customWidth="1"/>
    <col min="5364" max="5364" width="9.42578125" style="200" customWidth="1"/>
    <col min="5365" max="5365" width="15.7109375" style="200" customWidth="1"/>
    <col min="5366" max="5366" width="12.28515625" style="200" customWidth="1"/>
    <col min="5367" max="5367" width="9.140625" style="200"/>
    <col min="5368" max="5368" width="16" style="200" customWidth="1"/>
    <col min="5369" max="5369" width="23.42578125" style="200" customWidth="1"/>
    <col min="5370" max="5370" width="10.42578125" style="200" bestFit="1" customWidth="1"/>
    <col min="5371" max="5372" width="10.140625" style="200" customWidth="1"/>
    <col min="5373" max="5373" width="26.7109375" style="200" customWidth="1"/>
    <col min="5374" max="5374" width="54.28515625" style="200" bestFit="1" customWidth="1"/>
    <col min="5375" max="5616" width="9.140625" style="200"/>
    <col min="5617" max="5617" width="8" style="200" customWidth="1"/>
    <col min="5618" max="5618" width="48.42578125" style="200" bestFit="1" customWidth="1"/>
    <col min="5619" max="5619" width="12.7109375" style="200" customWidth="1"/>
    <col min="5620" max="5620" width="9.42578125" style="200" customWidth="1"/>
    <col min="5621" max="5621" width="15.7109375" style="200" customWidth="1"/>
    <col min="5622" max="5622" width="12.28515625" style="200" customWidth="1"/>
    <col min="5623" max="5623" width="9.140625" style="200"/>
    <col min="5624" max="5624" width="16" style="200" customWidth="1"/>
    <col min="5625" max="5625" width="23.42578125" style="200" customWidth="1"/>
    <col min="5626" max="5626" width="10.42578125" style="200" bestFit="1" customWidth="1"/>
    <col min="5627" max="5628" width="10.140625" style="200" customWidth="1"/>
    <col min="5629" max="5629" width="26.7109375" style="200" customWidth="1"/>
    <col min="5630" max="5630" width="54.28515625" style="200" bestFit="1" customWidth="1"/>
    <col min="5631" max="5872" width="9.140625" style="200"/>
    <col min="5873" max="5873" width="8" style="200" customWidth="1"/>
    <col min="5874" max="5874" width="48.42578125" style="200" bestFit="1" customWidth="1"/>
    <col min="5875" max="5875" width="12.7109375" style="200" customWidth="1"/>
    <col min="5876" max="5876" width="9.42578125" style="200" customWidth="1"/>
    <col min="5877" max="5877" width="15.7109375" style="200" customWidth="1"/>
    <col min="5878" max="5878" width="12.28515625" style="200" customWidth="1"/>
    <col min="5879" max="5879" width="9.140625" style="200"/>
    <col min="5880" max="5880" width="16" style="200" customWidth="1"/>
    <col min="5881" max="5881" width="23.42578125" style="200" customWidth="1"/>
    <col min="5882" max="5882" width="10.42578125" style="200" bestFit="1" customWidth="1"/>
    <col min="5883" max="5884" width="10.140625" style="200" customWidth="1"/>
    <col min="5885" max="5885" width="26.7109375" style="200" customWidth="1"/>
    <col min="5886" max="5886" width="54.28515625" style="200" bestFit="1" customWidth="1"/>
    <col min="5887" max="6128" width="9.140625" style="200"/>
    <col min="6129" max="6129" width="8" style="200" customWidth="1"/>
    <col min="6130" max="6130" width="48.42578125" style="200" bestFit="1" customWidth="1"/>
    <col min="6131" max="6131" width="12.7109375" style="200" customWidth="1"/>
    <col min="6132" max="6132" width="9.42578125" style="200" customWidth="1"/>
    <col min="6133" max="6133" width="15.7109375" style="200" customWidth="1"/>
    <col min="6134" max="6134" width="12.28515625" style="200" customWidth="1"/>
    <col min="6135" max="6135" width="9.140625" style="200"/>
    <col min="6136" max="6136" width="16" style="200" customWidth="1"/>
    <col min="6137" max="6137" width="23.42578125" style="200" customWidth="1"/>
    <col min="6138" max="6138" width="10.42578125" style="200" bestFit="1" customWidth="1"/>
    <col min="6139" max="6140" width="10.140625" style="200" customWidth="1"/>
    <col min="6141" max="6141" width="26.7109375" style="200" customWidth="1"/>
    <col min="6142" max="6142" width="54.28515625" style="200" bestFit="1" customWidth="1"/>
    <col min="6143" max="6384" width="9.140625" style="200"/>
    <col min="6385" max="6385" width="8" style="200" customWidth="1"/>
    <col min="6386" max="6386" width="48.42578125" style="200" bestFit="1" customWidth="1"/>
    <col min="6387" max="6387" width="12.7109375" style="200" customWidth="1"/>
    <col min="6388" max="6388" width="9.42578125" style="200" customWidth="1"/>
    <col min="6389" max="6389" width="15.7109375" style="200" customWidth="1"/>
    <col min="6390" max="6390" width="12.28515625" style="200" customWidth="1"/>
    <col min="6391" max="6391" width="9.140625" style="200"/>
    <col min="6392" max="6392" width="16" style="200" customWidth="1"/>
    <col min="6393" max="6393" width="23.42578125" style="200" customWidth="1"/>
    <col min="6394" max="6394" width="10.42578125" style="200" bestFit="1" customWidth="1"/>
    <col min="6395" max="6396" width="10.140625" style="200" customWidth="1"/>
    <col min="6397" max="6397" width="26.7109375" style="200" customWidth="1"/>
    <col min="6398" max="6398" width="54.28515625" style="200" bestFit="1" customWidth="1"/>
    <col min="6399" max="6640" width="9.140625" style="200"/>
    <col min="6641" max="6641" width="8" style="200" customWidth="1"/>
    <col min="6642" max="6642" width="48.42578125" style="200" bestFit="1" customWidth="1"/>
    <col min="6643" max="6643" width="12.7109375" style="200" customWidth="1"/>
    <col min="6644" max="6644" width="9.42578125" style="200" customWidth="1"/>
    <col min="6645" max="6645" width="15.7109375" style="200" customWidth="1"/>
    <col min="6646" max="6646" width="12.28515625" style="200" customWidth="1"/>
    <col min="6647" max="6647" width="9.140625" style="200"/>
    <col min="6648" max="6648" width="16" style="200" customWidth="1"/>
    <col min="6649" max="6649" width="23.42578125" style="200" customWidth="1"/>
    <col min="6650" max="6650" width="10.42578125" style="200" bestFit="1" customWidth="1"/>
    <col min="6651" max="6652" width="10.140625" style="200" customWidth="1"/>
    <col min="6653" max="6653" width="26.7109375" style="200" customWidth="1"/>
    <col min="6654" max="6654" width="54.28515625" style="200" bestFit="1" customWidth="1"/>
    <col min="6655" max="6896" width="9.140625" style="200"/>
    <col min="6897" max="6897" width="8" style="200" customWidth="1"/>
    <col min="6898" max="6898" width="48.42578125" style="200" bestFit="1" customWidth="1"/>
    <col min="6899" max="6899" width="12.7109375" style="200" customWidth="1"/>
    <col min="6900" max="6900" width="9.42578125" style="200" customWidth="1"/>
    <col min="6901" max="6901" width="15.7109375" style="200" customWidth="1"/>
    <col min="6902" max="6902" width="12.28515625" style="200" customWidth="1"/>
    <col min="6903" max="6903" width="9.140625" style="200"/>
    <col min="6904" max="6904" width="16" style="200" customWidth="1"/>
    <col min="6905" max="6905" width="23.42578125" style="200" customWidth="1"/>
    <col min="6906" max="6906" width="10.42578125" style="200" bestFit="1" customWidth="1"/>
    <col min="6907" max="6908" width="10.140625" style="200" customWidth="1"/>
    <col min="6909" max="6909" width="26.7109375" style="200" customWidth="1"/>
    <col min="6910" max="6910" width="54.28515625" style="200" bestFit="1" customWidth="1"/>
    <col min="6911" max="7152" width="9.140625" style="200"/>
    <col min="7153" max="7153" width="8" style="200" customWidth="1"/>
    <col min="7154" max="7154" width="48.42578125" style="200" bestFit="1" customWidth="1"/>
    <col min="7155" max="7155" width="12.7109375" style="200" customWidth="1"/>
    <col min="7156" max="7156" width="9.42578125" style="200" customWidth="1"/>
    <col min="7157" max="7157" width="15.7109375" style="200" customWidth="1"/>
    <col min="7158" max="7158" width="12.28515625" style="200" customWidth="1"/>
    <col min="7159" max="7159" width="9.140625" style="200"/>
    <col min="7160" max="7160" width="16" style="200" customWidth="1"/>
    <col min="7161" max="7161" width="23.42578125" style="200" customWidth="1"/>
    <col min="7162" max="7162" width="10.42578125" style="200" bestFit="1" customWidth="1"/>
    <col min="7163" max="7164" width="10.140625" style="200" customWidth="1"/>
    <col min="7165" max="7165" width="26.7109375" style="200" customWidth="1"/>
    <col min="7166" max="7166" width="54.28515625" style="200" bestFit="1" customWidth="1"/>
    <col min="7167" max="7408" width="9.140625" style="200"/>
    <col min="7409" max="7409" width="8" style="200" customWidth="1"/>
    <col min="7410" max="7410" width="48.42578125" style="200" bestFit="1" customWidth="1"/>
    <col min="7411" max="7411" width="12.7109375" style="200" customWidth="1"/>
    <col min="7412" max="7412" width="9.42578125" style="200" customWidth="1"/>
    <col min="7413" max="7413" width="15.7109375" style="200" customWidth="1"/>
    <col min="7414" max="7414" width="12.28515625" style="200" customWidth="1"/>
    <col min="7415" max="7415" width="9.140625" style="200"/>
    <col min="7416" max="7416" width="16" style="200" customWidth="1"/>
    <col min="7417" max="7417" width="23.42578125" style="200" customWidth="1"/>
    <col min="7418" max="7418" width="10.42578125" style="200" bestFit="1" customWidth="1"/>
    <col min="7419" max="7420" width="10.140625" style="200" customWidth="1"/>
    <col min="7421" max="7421" width="26.7109375" style="200" customWidth="1"/>
    <col min="7422" max="7422" width="54.28515625" style="200" bestFit="1" customWidth="1"/>
    <col min="7423" max="7664" width="9.140625" style="200"/>
    <col min="7665" max="7665" width="8" style="200" customWidth="1"/>
    <col min="7666" max="7666" width="48.42578125" style="200" bestFit="1" customWidth="1"/>
    <col min="7667" max="7667" width="12.7109375" style="200" customWidth="1"/>
    <col min="7668" max="7668" width="9.42578125" style="200" customWidth="1"/>
    <col min="7669" max="7669" width="15.7109375" style="200" customWidth="1"/>
    <col min="7670" max="7670" width="12.28515625" style="200" customWidth="1"/>
    <col min="7671" max="7671" width="9.140625" style="200"/>
    <col min="7672" max="7672" width="16" style="200" customWidth="1"/>
    <col min="7673" max="7673" width="23.42578125" style="200" customWidth="1"/>
    <col min="7674" max="7674" width="10.42578125" style="200" bestFit="1" customWidth="1"/>
    <col min="7675" max="7676" width="10.140625" style="200" customWidth="1"/>
    <col min="7677" max="7677" width="26.7109375" style="200" customWidth="1"/>
    <col min="7678" max="7678" width="54.28515625" style="200" bestFit="1" customWidth="1"/>
    <col min="7679" max="7920" width="9.140625" style="200"/>
    <col min="7921" max="7921" width="8" style="200" customWidth="1"/>
    <col min="7922" max="7922" width="48.42578125" style="200" bestFit="1" customWidth="1"/>
    <col min="7923" max="7923" width="12.7109375" style="200" customWidth="1"/>
    <col min="7924" max="7924" width="9.42578125" style="200" customWidth="1"/>
    <col min="7925" max="7925" width="15.7109375" style="200" customWidth="1"/>
    <col min="7926" max="7926" width="12.28515625" style="200" customWidth="1"/>
    <col min="7927" max="7927" width="9.140625" style="200"/>
    <col min="7928" max="7928" width="16" style="200" customWidth="1"/>
    <col min="7929" max="7929" width="23.42578125" style="200" customWidth="1"/>
    <col min="7930" max="7930" width="10.42578125" style="200" bestFit="1" customWidth="1"/>
    <col min="7931" max="7932" width="10.140625" style="200" customWidth="1"/>
    <col min="7933" max="7933" width="26.7109375" style="200" customWidth="1"/>
    <col min="7934" max="7934" width="54.28515625" style="200" bestFit="1" customWidth="1"/>
    <col min="7935" max="8176" width="9.140625" style="200"/>
    <col min="8177" max="8177" width="8" style="200" customWidth="1"/>
    <col min="8178" max="8178" width="48.42578125" style="200" bestFit="1" customWidth="1"/>
    <col min="8179" max="8179" width="12.7109375" style="200" customWidth="1"/>
    <col min="8180" max="8180" width="9.42578125" style="200" customWidth="1"/>
    <col min="8181" max="8181" width="15.7109375" style="200" customWidth="1"/>
    <col min="8182" max="8182" width="12.28515625" style="200" customWidth="1"/>
    <col min="8183" max="8183" width="9.140625" style="200"/>
    <col min="8184" max="8184" width="16" style="200" customWidth="1"/>
    <col min="8185" max="8185" width="23.42578125" style="200" customWidth="1"/>
    <col min="8186" max="8186" width="10.42578125" style="200" bestFit="1" customWidth="1"/>
    <col min="8187" max="8188" width="10.140625" style="200" customWidth="1"/>
    <col min="8189" max="8189" width="26.7109375" style="200" customWidth="1"/>
    <col min="8190" max="8190" width="54.28515625" style="200" bestFit="1" customWidth="1"/>
    <col min="8191" max="8432" width="9.140625" style="200"/>
    <col min="8433" max="8433" width="8" style="200" customWidth="1"/>
    <col min="8434" max="8434" width="48.42578125" style="200" bestFit="1" customWidth="1"/>
    <col min="8435" max="8435" width="12.7109375" style="200" customWidth="1"/>
    <col min="8436" max="8436" width="9.42578125" style="200" customWidth="1"/>
    <col min="8437" max="8437" width="15.7109375" style="200" customWidth="1"/>
    <col min="8438" max="8438" width="12.28515625" style="200" customWidth="1"/>
    <col min="8439" max="8439" width="9.140625" style="200"/>
    <col min="8440" max="8440" width="16" style="200" customWidth="1"/>
    <col min="8441" max="8441" width="23.42578125" style="200" customWidth="1"/>
    <col min="8442" max="8442" width="10.42578125" style="200" bestFit="1" customWidth="1"/>
    <col min="8443" max="8444" width="10.140625" style="200" customWidth="1"/>
    <col min="8445" max="8445" width="26.7109375" style="200" customWidth="1"/>
    <col min="8446" max="8446" width="54.28515625" style="200" bestFit="1" customWidth="1"/>
    <col min="8447" max="8688" width="9.140625" style="200"/>
    <col min="8689" max="8689" width="8" style="200" customWidth="1"/>
    <col min="8690" max="8690" width="48.42578125" style="200" bestFit="1" customWidth="1"/>
    <col min="8691" max="8691" width="12.7109375" style="200" customWidth="1"/>
    <col min="8692" max="8692" width="9.42578125" style="200" customWidth="1"/>
    <col min="8693" max="8693" width="15.7109375" style="200" customWidth="1"/>
    <col min="8694" max="8694" width="12.28515625" style="200" customWidth="1"/>
    <col min="8695" max="8695" width="9.140625" style="200"/>
    <col min="8696" max="8696" width="16" style="200" customWidth="1"/>
    <col min="8697" max="8697" width="23.42578125" style="200" customWidth="1"/>
    <col min="8698" max="8698" width="10.42578125" style="200" bestFit="1" customWidth="1"/>
    <col min="8699" max="8700" width="10.140625" style="200" customWidth="1"/>
    <col min="8701" max="8701" width="26.7109375" style="200" customWidth="1"/>
    <col min="8702" max="8702" width="54.28515625" style="200" bestFit="1" customWidth="1"/>
    <col min="8703" max="8944" width="9.140625" style="200"/>
    <col min="8945" max="8945" width="8" style="200" customWidth="1"/>
    <col min="8946" max="8946" width="48.42578125" style="200" bestFit="1" customWidth="1"/>
    <col min="8947" max="8947" width="12.7109375" style="200" customWidth="1"/>
    <col min="8948" max="8948" width="9.42578125" style="200" customWidth="1"/>
    <col min="8949" max="8949" width="15.7109375" style="200" customWidth="1"/>
    <col min="8950" max="8950" width="12.28515625" style="200" customWidth="1"/>
    <col min="8951" max="8951" width="9.140625" style="200"/>
    <col min="8952" max="8952" width="16" style="200" customWidth="1"/>
    <col min="8953" max="8953" width="23.42578125" style="200" customWidth="1"/>
    <col min="8954" max="8954" width="10.42578125" style="200" bestFit="1" customWidth="1"/>
    <col min="8955" max="8956" width="10.140625" style="200" customWidth="1"/>
    <col min="8957" max="8957" width="26.7109375" style="200" customWidth="1"/>
    <col min="8958" max="8958" width="54.28515625" style="200" bestFit="1" customWidth="1"/>
    <col min="8959" max="9200" width="9.140625" style="200"/>
    <col min="9201" max="9201" width="8" style="200" customWidth="1"/>
    <col min="9202" max="9202" width="48.42578125" style="200" bestFit="1" customWidth="1"/>
    <col min="9203" max="9203" width="12.7109375" style="200" customWidth="1"/>
    <col min="9204" max="9204" width="9.42578125" style="200" customWidth="1"/>
    <col min="9205" max="9205" width="15.7109375" style="200" customWidth="1"/>
    <col min="9206" max="9206" width="12.28515625" style="200" customWidth="1"/>
    <col min="9207" max="9207" width="9.140625" style="200"/>
    <col min="9208" max="9208" width="16" style="200" customWidth="1"/>
    <col min="9209" max="9209" width="23.42578125" style="200" customWidth="1"/>
    <col min="9210" max="9210" width="10.42578125" style="200" bestFit="1" customWidth="1"/>
    <col min="9211" max="9212" width="10.140625" style="200" customWidth="1"/>
    <col min="9213" max="9213" width="26.7109375" style="200" customWidth="1"/>
    <col min="9214" max="9214" width="54.28515625" style="200" bestFit="1" customWidth="1"/>
    <col min="9215" max="9456" width="9.140625" style="200"/>
    <col min="9457" max="9457" width="8" style="200" customWidth="1"/>
    <col min="9458" max="9458" width="48.42578125" style="200" bestFit="1" customWidth="1"/>
    <col min="9459" max="9459" width="12.7109375" style="200" customWidth="1"/>
    <col min="9460" max="9460" width="9.42578125" style="200" customWidth="1"/>
    <col min="9461" max="9461" width="15.7109375" style="200" customWidth="1"/>
    <col min="9462" max="9462" width="12.28515625" style="200" customWidth="1"/>
    <col min="9463" max="9463" width="9.140625" style="200"/>
    <col min="9464" max="9464" width="16" style="200" customWidth="1"/>
    <col min="9465" max="9465" width="23.42578125" style="200" customWidth="1"/>
    <col min="9466" max="9466" width="10.42578125" style="200" bestFit="1" customWidth="1"/>
    <col min="9467" max="9468" width="10.140625" style="200" customWidth="1"/>
    <col min="9469" max="9469" width="26.7109375" style="200" customWidth="1"/>
    <col min="9470" max="9470" width="54.28515625" style="200" bestFit="1" customWidth="1"/>
    <col min="9471" max="9712" width="9.140625" style="200"/>
    <col min="9713" max="9713" width="8" style="200" customWidth="1"/>
    <col min="9714" max="9714" width="48.42578125" style="200" bestFit="1" customWidth="1"/>
    <col min="9715" max="9715" width="12.7109375" style="200" customWidth="1"/>
    <col min="9716" max="9716" width="9.42578125" style="200" customWidth="1"/>
    <col min="9717" max="9717" width="15.7109375" style="200" customWidth="1"/>
    <col min="9718" max="9718" width="12.28515625" style="200" customWidth="1"/>
    <col min="9719" max="9719" width="9.140625" style="200"/>
    <col min="9720" max="9720" width="16" style="200" customWidth="1"/>
    <col min="9721" max="9721" width="23.42578125" style="200" customWidth="1"/>
    <col min="9722" max="9722" width="10.42578125" style="200" bestFit="1" customWidth="1"/>
    <col min="9723" max="9724" width="10.140625" style="200" customWidth="1"/>
    <col min="9725" max="9725" width="26.7109375" style="200" customWidth="1"/>
    <col min="9726" max="9726" width="54.28515625" style="200" bestFit="1" customWidth="1"/>
    <col min="9727" max="9968" width="9.140625" style="200"/>
    <col min="9969" max="9969" width="8" style="200" customWidth="1"/>
    <col min="9970" max="9970" width="48.42578125" style="200" bestFit="1" customWidth="1"/>
    <col min="9971" max="9971" width="12.7109375" style="200" customWidth="1"/>
    <col min="9972" max="9972" width="9.42578125" style="200" customWidth="1"/>
    <col min="9973" max="9973" width="15.7109375" style="200" customWidth="1"/>
    <col min="9974" max="9974" width="12.28515625" style="200" customWidth="1"/>
    <col min="9975" max="9975" width="9.140625" style="200"/>
    <col min="9976" max="9976" width="16" style="200" customWidth="1"/>
    <col min="9977" max="9977" width="23.42578125" style="200" customWidth="1"/>
    <col min="9978" max="9978" width="10.42578125" style="200" bestFit="1" customWidth="1"/>
    <col min="9979" max="9980" width="10.140625" style="200" customWidth="1"/>
    <col min="9981" max="9981" width="26.7109375" style="200" customWidth="1"/>
    <col min="9982" max="9982" width="54.28515625" style="200" bestFit="1" customWidth="1"/>
    <col min="9983" max="10224" width="9.140625" style="200"/>
    <col min="10225" max="10225" width="8" style="200" customWidth="1"/>
    <col min="10226" max="10226" width="48.42578125" style="200" bestFit="1" customWidth="1"/>
    <col min="10227" max="10227" width="12.7109375" style="200" customWidth="1"/>
    <col min="10228" max="10228" width="9.42578125" style="200" customWidth="1"/>
    <col min="10229" max="10229" width="15.7109375" style="200" customWidth="1"/>
    <col min="10230" max="10230" width="12.28515625" style="200" customWidth="1"/>
    <col min="10231" max="10231" width="9.140625" style="200"/>
    <col min="10232" max="10232" width="16" style="200" customWidth="1"/>
    <col min="10233" max="10233" width="23.42578125" style="200" customWidth="1"/>
    <col min="10234" max="10234" width="10.42578125" style="200" bestFit="1" customWidth="1"/>
    <col min="10235" max="10236" width="10.140625" style="200" customWidth="1"/>
    <col min="10237" max="10237" width="26.7109375" style="200" customWidth="1"/>
    <col min="10238" max="10238" width="54.28515625" style="200" bestFit="1" customWidth="1"/>
    <col min="10239" max="10480" width="9.140625" style="200"/>
    <col min="10481" max="10481" width="8" style="200" customWidth="1"/>
    <col min="10482" max="10482" width="48.42578125" style="200" bestFit="1" customWidth="1"/>
    <col min="10483" max="10483" width="12.7109375" style="200" customWidth="1"/>
    <col min="10484" max="10484" width="9.42578125" style="200" customWidth="1"/>
    <col min="10485" max="10485" width="15.7109375" style="200" customWidth="1"/>
    <col min="10486" max="10486" width="12.28515625" style="200" customWidth="1"/>
    <col min="10487" max="10487" width="9.140625" style="200"/>
    <col min="10488" max="10488" width="16" style="200" customWidth="1"/>
    <col min="10489" max="10489" width="23.42578125" style="200" customWidth="1"/>
    <col min="10490" max="10490" width="10.42578125" style="200" bestFit="1" customWidth="1"/>
    <col min="10491" max="10492" width="10.140625" style="200" customWidth="1"/>
    <col min="10493" max="10493" width="26.7109375" style="200" customWidth="1"/>
    <col min="10494" max="10494" width="54.28515625" style="200" bestFit="1" customWidth="1"/>
    <col min="10495" max="10736" width="9.140625" style="200"/>
    <col min="10737" max="10737" width="8" style="200" customWidth="1"/>
    <col min="10738" max="10738" width="48.42578125" style="200" bestFit="1" customWidth="1"/>
    <col min="10739" max="10739" width="12.7109375" style="200" customWidth="1"/>
    <col min="10740" max="10740" width="9.42578125" style="200" customWidth="1"/>
    <col min="10741" max="10741" width="15.7109375" style="200" customWidth="1"/>
    <col min="10742" max="10742" width="12.28515625" style="200" customWidth="1"/>
    <col min="10743" max="10743" width="9.140625" style="200"/>
    <col min="10744" max="10744" width="16" style="200" customWidth="1"/>
    <col min="10745" max="10745" width="23.42578125" style="200" customWidth="1"/>
    <col min="10746" max="10746" width="10.42578125" style="200" bestFit="1" customWidth="1"/>
    <col min="10747" max="10748" width="10.140625" style="200" customWidth="1"/>
    <col min="10749" max="10749" width="26.7109375" style="200" customWidth="1"/>
    <col min="10750" max="10750" width="54.28515625" style="200" bestFit="1" customWidth="1"/>
    <col min="10751" max="10992" width="9.140625" style="200"/>
    <col min="10993" max="10993" width="8" style="200" customWidth="1"/>
    <col min="10994" max="10994" width="48.42578125" style="200" bestFit="1" customWidth="1"/>
    <col min="10995" max="10995" width="12.7109375" style="200" customWidth="1"/>
    <col min="10996" max="10996" width="9.42578125" style="200" customWidth="1"/>
    <col min="10997" max="10997" width="15.7109375" style="200" customWidth="1"/>
    <col min="10998" max="10998" width="12.28515625" style="200" customWidth="1"/>
    <col min="10999" max="10999" width="9.140625" style="200"/>
    <col min="11000" max="11000" width="16" style="200" customWidth="1"/>
    <col min="11001" max="11001" width="23.42578125" style="200" customWidth="1"/>
    <col min="11002" max="11002" width="10.42578125" style="200" bestFit="1" customWidth="1"/>
    <col min="11003" max="11004" width="10.140625" style="200" customWidth="1"/>
    <col min="11005" max="11005" width="26.7109375" style="200" customWidth="1"/>
    <col min="11006" max="11006" width="54.28515625" style="200" bestFit="1" customWidth="1"/>
    <col min="11007" max="11248" width="9.140625" style="200"/>
    <col min="11249" max="11249" width="8" style="200" customWidth="1"/>
    <col min="11250" max="11250" width="48.42578125" style="200" bestFit="1" customWidth="1"/>
    <col min="11251" max="11251" width="12.7109375" style="200" customWidth="1"/>
    <col min="11252" max="11252" width="9.42578125" style="200" customWidth="1"/>
    <col min="11253" max="11253" width="15.7109375" style="200" customWidth="1"/>
    <col min="11254" max="11254" width="12.28515625" style="200" customWidth="1"/>
    <col min="11255" max="11255" width="9.140625" style="200"/>
    <col min="11256" max="11256" width="16" style="200" customWidth="1"/>
    <col min="11257" max="11257" width="23.42578125" style="200" customWidth="1"/>
    <col min="11258" max="11258" width="10.42578125" style="200" bestFit="1" customWidth="1"/>
    <col min="11259" max="11260" width="10.140625" style="200" customWidth="1"/>
    <col min="11261" max="11261" width="26.7109375" style="200" customWidth="1"/>
    <col min="11262" max="11262" width="54.28515625" style="200" bestFit="1" customWidth="1"/>
    <col min="11263" max="11504" width="9.140625" style="200"/>
    <col min="11505" max="11505" width="8" style="200" customWidth="1"/>
    <col min="11506" max="11506" width="48.42578125" style="200" bestFit="1" customWidth="1"/>
    <col min="11507" max="11507" width="12.7109375" style="200" customWidth="1"/>
    <col min="11508" max="11508" width="9.42578125" style="200" customWidth="1"/>
    <col min="11509" max="11509" width="15.7109375" style="200" customWidth="1"/>
    <col min="11510" max="11510" width="12.28515625" style="200" customWidth="1"/>
    <col min="11511" max="11511" width="9.140625" style="200"/>
    <col min="11512" max="11512" width="16" style="200" customWidth="1"/>
    <col min="11513" max="11513" width="23.42578125" style="200" customWidth="1"/>
    <col min="11514" max="11514" width="10.42578125" style="200" bestFit="1" customWidth="1"/>
    <col min="11515" max="11516" width="10.140625" style="200" customWidth="1"/>
    <col min="11517" max="11517" width="26.7109375" style="200" customWidth="1"/>
    <col min="11518" max="11518" width="54.28515625" style="200" bestFit="1" customWidth="1"/>
    <col min="11519" max="11760" width="9.140625" style="200"/>
    <col min="11761" max="11761" width="8" style="200" customWidth="1"/>
    <col min="11762" max="11762" width="48.42578125" style="200" bestFit="1" customWidth="1"/>
    <col min="11763" max="11763" width="12.7109375" style="200" customWidth="1"/>
    <col min="11764" max="11764" width="9.42578125" style="200" customWidth="1"/>
    <col min="11765" max="11765" width="15.7109375" style="200" customWidth="1"/>
    <col min="11766" max="11766" width="12.28515625" style="200" customWidth="1"/>
    <col min="11767" max="11767" width="9.140625" style="200"/>
    <col min="11768" max="11768" width="16" style="200" customWidth="1"/>
    <col min="11769" max="11769" width="23.42578125" style="200" customWidth="1"/>
    <col min="11770" max="11770" width="10.42578125" style="200" bestFit="1" customWidth="1"/>
    <col min="11771" max="11772" width="10.140625" style="200" customWidth="1"/>
    <col min="11773" max="11773" width="26.7109375" style="200" customWidth="1"/>
    <col min="11774" max="11774" width="54.28515625" style="200" bestFit="1" customWidth="1"/>
    <col min="11775" max="12016" width="9.140625" style="200"/>
    <col min="12017" max="12017" width="8" style="200" customWidth="1"/>
    <col min="12018" max="12018" width="48.42578125" style="200" bestFit="1" customWidth="1"/>
    <col min="12019" max="12019" width="12.7109375" style="200" customWidth="1"/>
    <col min="12020" max="12020" width="9.42578125" style="200" customWidth="1"/>
    <col min="12021" max="12021" width="15.7109375" style="200" customWidth="1"/>
    <col min="12022" max="12022" width="12.28515625" style="200" customWidth="1"/>
    <col min="12023" max="12023" width="9.140625" style="200"/>
    <col min="12024" max="12024" width="16" style="200" customWidth="1"/>
    <col min="12025" max="12025" width="23.42578125" style="200" customWidth="1"/>
    <col min="12026" max="12026" width="10.42578125" style="200" bestFit="1" customWidth="1"/>
    <col min="12027" max="12028" width="10.140625" style="200" customWidth="1"/>
    <col min="12029" max="12029" width="26.7109375" style="200" customWidth="1"/>
    <col min="12030" max="12030" width="54.28515625" style="200" bestFit="1" customWidth="1"/>
    <col min="12031" max="12272" width="9.140625" style="200"/>
    <col min="12273" max="12273" width="8" style="200" customWidth="1"/>
    <col min="12274" max="12274" width="48.42578125" style="200" bestFit="1" customWidth="1"/>
    <col min="12275" max="12275" width="12.7109375" style="200" customWidth="1"/>
    <col min="12276" max="12276" width="9.42578125" style="200" customWidth="1"/>
    <col min="12277" max="12277" width="15.7109375" style="200" customWidth="1"/>
    <col min="12278" max="12278" width="12.28515625" style="200" customWidth="1"/>
    <col min="12279" max="12279" width="9.140625" style="200"/>
    <col min="12280" max="12280" width="16" style="200" customWidth="1"/>
    <col min="12281" max="12281" width="23.42578125" style="200" customWidth="1"/>
    <col min="12282" max="12282" width="10.42578125" style="200" bestFit="1" customWidth="1"/>
    <col min="12283" max="12284" width="10.140625" style="200" customWidth="1"/>
    <col min="12285" max="12285" width="26.7109375" style="200" customWidth="1"/>
    <col min="12286" max="12286" width="54.28515625" style="200" bestFit="1" customWidth="1"/>
    <col min="12287" max="12528" width="9.140625" style="200"/>
    <col min="12529" max="12529" width="8" style="200" customWidth="1"/>
    <col min="12530" max="12530" width="48.42578125" style="200" bestFit="1" customWidth="1"/>
    <col min="12531" max="12531" width="12.7109375" style="200" customWidth="1"/>
    <col min="12532" max="12532" width="9.42578125" style="200" customWidth="1"/>
    <col min="12533" max="12533" width="15.7109375" style="200" customWidth="1"/>
    <col min="12534" max="12534" width="12.28515625" style="200" customWidth="1"/>
    <col min="12535" max="12535" width="9.140625" style="200"/>
    <col min="12536" max="12536" width="16" style="200" customWidth="1"/>
    <col min="12537" max="12537" width="23.42578125" style="200" customWidth="1"/>
    <col min="12538" max="12538" width="10.42578125" style="200" bestFit="1" customWidth="1"/>
    <col min="12539" max="12540" width="10.140625" style="200" customWidth="1"/>
    <col min="12541" max="12541" width="26.7109375" style="200" customWidth="1"/>
    <col min="12542" max="12542" width="54.28515625" style="200" bestFit="1" customWidth="1"/>
    <col min="12543" max="12784" width="9.140625" style="200"/>
    <col min="12785" max="12785" width="8" style="200" customWidth="1"/>
    <col min="12786" max="12786" width="48.42578125" style="200" bestFit="1" customWidth="1"/>
    <col min="12787" max="12787" width="12.7109375" style="200" customWidth="1"/>
    <col min="12788" max="12788" width="9.42578125" style="200" customWidth="1"/>
    <col min="12789" max="12789" width="15.7109375" style="200" customWidth="1"/>
    <col min="12790" max="12790" width="12.28515625" style="200" customWidth="1"/>
    <col min="12791" max="12791" width="9.140625" style="200"/>
    <col min="12792" max="12792" width="16" style="200" customWidth="1"/>
    <col min="12793" max="12793" width="23.42578125" style="200" customWidth="1"/>
    <col min="12794" max="12794" width="10.42578125" style="200" bestFit="1" customWidth="1"/>
    <col min="12795" max="12796" width="10.140625" style="200" customWidth="1"/>
    <col min="12797" max="12797" width="26.7109375" style="200" customWidth="1"/>
    <col min="12798" max="12798" width="54.28515625" style="200" bestFit="1" customWidth="1"/>
    <col min="12799" max="13040" width="9.140625" style="200"/>
    <col min="13041" max="13041" width="8" style="200" customWidth="1"/>
    <col min="13042" max="13042" width="48.42578125" style="200" bestFit="1" customWidth="1"/>
    <col min="13043" max="13043" width="12.7109375" style="200" customWidth="1"/>
    <col min="13044" max="13044" width="9.42578125" style="200" customWidth="1"/>
    <col min="13045" max="13045" width="15.7109375" style="200" customWidth="1"/>
    <col min="13046" max="13046" width="12.28515625" style="200" customWidth="1"/>
    <col min="13047" max="13047" width="9.140625" style="200"/>
    <col min="13048" max="13048" width="16" style="200" customWidth="1"/>
    <col min="13049" max="13049" width="23.42578125" style="200" customWidth="1"/>
    <col min="13050" max="13050" width="10.42578125" style="200" bestFit="1" customWidth="1"/>
    <col min="13051" max="13052" width="10.140625" style="200" customWidth="1"/>
    <col min="13053" max="13053" width="26.7109375" style="200" customWidth="1"/>
    <col min="13054" max="13054" width="54.28515625" style="200" bestFit="1" customWidth="1"/>
    <col min="13055" max="13296" width="9.140625" style="200"/>
    <col min="13297" max="13297" width="8" style="200" customWidth="1"/>
    <col min="13298" max="13298" width="48.42578125" style="200" bestFit="1" customWidth="1"/>
    <col min="13299" max="13299" width="12.7109375" style="200" customWidth="1"/>
    <col min="13300" max="13300" width="9.42578125" style="200" customWidth="1"/>
    <col min="13301" max="13301" width="15.7109375" style="200" customWidth="1"/>
    <col min="13302" max="13302" width="12.28515625" style="200" customWidth="1"/>
    <col min="13303" max="13303" width="9.140625" style="200"/>
    <col min="13304" max="13304" width="16" style="200" customWidth="1"/>
    <col min="13305" max="13305" width="23.42578125" style="200" customWidth="1"/>
    <col min="13306" max="13306" width="10.42578125" style="200" bestFit="1" customWidth="1"/>
    <col min="13307" max="13308" width="10.140625" style="200" customWidth="1"/>
    <col min="13309" max="13309" width="26.7109375" style="200" customWidth="1"/>
    <col min="13310" max="13310" width="54.28515625" style="200" bestFit="1" customWidth="1"/>
    <col min="13311" max="13552" width="9.140625" style="200"/>
    <col min="13553" max="13553" width="8" style="200" customWidth="1"/>
    <col min="13554" max="13554" width="48.42578125" style="200" bestFit="1" customWidth="1"/>
    <col min="13555" max="13555" width="12.7109375" style="200" customWidth="1"/>
    <col min="13556" max="13556" width="9.42578125" style="200" customWidth="1"/>
    <col min="13557" max="13557" width="15.7109375" style="200" customWidth="1"/>
    <col min="13558" max="13558" width="12.28515625" style="200" customWidth="1"/>
    <col min="13559" max="13559" width="9.140625" style="200"/>
    <col min="13560" max="13560" width="16" style="200" customWidth="1"/>
    <col min="13561" max="13561" width="23.42578125" style="200" customWidth="1"/>
    <col min="13562" max="13562" width="10.42578125" style="200" bestFit="1" customWidth="1"/>
    <col min="13563" max="13564" width="10.140625" style="200" customWidth="1"/>
    <col min="13565" max="13565" width="26.7109375" style="200" customWidth="1"/>
    <col min="13566" max="13566" width="54.28515625" style="200" bestFit="1" customWidth="1"/>
    <col min="13567" max="13808" width="9.140625" style="200"/>
    <col min="13809" max="13809" width="8" style="200" customWidth="1"/>
    <col min="13810" max="13810" width="48.42578125" style="200" bestFit="1" customWidth="1"/>
    <col min="13811" max="13811" width="12.7109375" style="200" customWidth="1"/>
    <col min="13812" max="13812" width="9.42578125" style="200" customWidth="1"/>
    <col min="13813" max="13813" width="15.7109375" style="200" customWidth="1"/>
    <col min="13814" max="13814" width="12.28515625" style="200" customWidth="1"/>
    <col min="13815" max="13815" width="9.140625" style="200"/>
    <col min="13816" max="13816" width="16" style="200" customWidth="1"/>
    <col min="13817" max="13817" width="23.42578125" style="200" customWidth="1"/>
    <col min="13818" max="13818" width="10.42578125" style="200" bestFit="1" customWidth="1"/>
    <col min="13819" max="13820" width="10.140625" style="200" customWidth="1"/>
    <col min="13821" max="13821" width="26.7109375" style="200" customWidth="1"/>
    <col min="13822" max="13822" width="54.28515625" style="200" bestFit="1" customWidth="1"/>
    <col min="13823" max="14064" width="9.140625" style="200"/>
    <col min="14065" max="14065" width="8" style="200" customWidth="1"/>
    <col min="14066" max="14066" width="48.42578125" style="200" bestFit="1" customWidth="1"/>
    <col min="14067" max="14067" width="12.7109375" style="200" customWidth="1"/>
    <col min="14068" max="14068" width="9.42578125" style="200" customWidth="1"/>
    <col min="14069" max="14069" width="15.7109375" style="200" customWidth="1"/>
    <col min="14070" max="14070" width="12.28515625" style="200" customWidth="1"/>
    <col min="14071" max="14071" width="9.140625" style="200"/>
    <col min="14072" max="14072" width="16" style="200" customWidth="1"/>
    <col min="14073" max="14073" width="23.42578125" style="200" customWidth="1"/>
    <col min="14074" max="14074" width="10.42578125" style="200" bestFit="1" customWidth="1"/>
    <col min="14075" max="14076" width="10.140625" style="200" customWidth="1"/>
    <col min="14077" max="14077" width="26.7109375" style="200" customWidth="1"/>
    <col min="14078" max="14078" width="54.28515625" style="200" bestFit="1" customWidth="1"/>
    <col min="14079" max="14320" width="9.140625" style="200"/>
    <col min="14321" max="14321" width="8" style="200" customWidth="1"/>
    <col min="14322" max="14322" width="48.42578125" style="200" bestFit="1" customWidth="1"/>
    <col min="14323" max="14323" width="12.7109375" style="200" customWidth="1"/>
    <col min="14324" max="14324" width="9.42578125" style="200" customWidth="1"/>
    <col min="14325" max="14325" width="15.7109375" style="200" customWidth="1"/>
    <col min="14326" max="14326" width="12.28515625" style="200" customWidth="1"/>
    <col min="14327" max="14327" width="9.140625" style="200"/>
    <col min="14328" max="14328" width="16" style="200" customWidth="1"/>
    <col min="14329" max="14329" width="23.42578125" style="200" customWidth="1"/>
    <col min="14330" max="14330" width="10.42578125" style="200" bestFit="1" customWidth="1"/>
    <col min="14331" max="14332" width="10.140625" style="200" customWidth="1"/>
    <col min="14333" max="14333" width="26.7109375" style="200" customWidth="1"/>
    <col min="14334" max="14334" width="54.28515625" style="200" bestFit="1" customWidth="1"/>
    <col min="14335" max="14576" width="9.140625" style="200"/>
    <col min="14577" max="14577" width="8" style="200" customWidth="1"/>
    <col min="14578" max="14578" width="48.42578125" style="200" bestFit="1" customWidth="1"/>
    <col min="14579" max="14579" width="12.7109375" style="200" customWidth="1"/>
    <col min="14580" max="14580" width="9.42578125" style="200" customWidth="1"/>
    <col min="14581" max="14581" width="15.7109375" style="200" customWidth="1"/>
    <col min="14582" max="14582" width="12.28515625" style="200" customWidth="1"/>
    <col min="14583" max="14583" width="9.140625" style="200"/>
    <col min="14584" max="14584" width="16" style="200" customWidth="1"/>
    <col min="14585" max="14585" width="23.42578125" style="200" customWidth="1"/>
    <col min="14586" max="14586" width="10.42578125" style="200" bestFit="1" customWidth="1"/>
    <col min="14587" max="14588" width="10.140625" style="200" customWidth="1"/>
    <col min="14589" max="14589" width="26.7109375" style="200" customWidth="1"/>
    <col min="14590" max="14590" width="54.28515625" style="200" bestFit="1" customWidth="1"/>
    <col min="14591" max="14832" width="9.140625" style="200"/>
    <col min="14833" max="14833" width="8" style="200" customWidth="1"/>
    <col min="14834" max="14834" width="48.42578125" style="200" bestFit="1" customWidth="1"/>
    <col min="14835" max="14835" width="12.7109375" style="200" customWidth="1"/>
    <col min="14836" max="14836" width="9.42578125" style="200" customWidth="1"/>
    <col min="14837" max="14837" width="15.7109375" style="200" customWidth="1"/>
    <col min="14838" max="14838" width="12.28515625" style="200" customWidth="1"/>
    <col min="14839" max="14839" width="9.140625" style="200"/>
    <col min="14840" max="14840" width="16" style="200" customWidth="1"/>
    <col min="14841" max="14841" width="23.42578125" style="200" customWidth="1"/>
    <col min="14842" max="14842" width="10.42578125" style="200" bestFit="1" customWidth="1"/>
    <col min="14843" max="14844" width="10.140625" style="200" customWidth="1"/>
    <col min="14845" max="14845" width="26.7109375" style="200" customWidth="1"/>
    <col min="14846" max="14846" width="54.28515625" style="200" bestFit="1" customWidth="1"/>
    <col min="14847" max="15088" width="9.140625" style="200"/>
    <col min="15089" max="15089" width="8" style="200" customWidth="1"/>
    <col min="15090" max="15090" width="48.42578125" style="200" bestFit="1" customWidth="1"/>
    <col min="15091" max="15091" width="12.7109375" style="200" customWidth="1"/>
    <col min="15092" max="15092" width="9.42578125" style="200" customWidth="1"/>
    <col min="15093" max="15093" width="15.7109375" style="200" customWidth="1"/>
    <col min="15094" max="15094" width="12.28515625" style="200" customWidth="1"/>
    <col min="15095" max="15095" width="9.140625" style="200"/>
    <col min="15096" max="15096" width="16" style="200" customWidth="1"/>
    <col min="15097" max="15097" width="23.42578125" style="200" customWidth="1"/>
    <col min="15098" max="15098" width="10.42578125" style="200" bestFit="1" customWidth="1"/>
    <col min="15099" max="15100" width="10.140625" style="200" customWidth="1"/>
    <col min="15101" max="15101" width="26.7109375" style="200" customWidth="1"/>
    <col min="15102" max="15102" width="54.28515625" style="200" bestFit="1" customWidth="1"/>
    <col min="15103" max="15344" width="9.140625" style="200"/>
    <col min="15345" max="15345" width="8" style="200" customWidth="1"/>
    <col min="15346" max="15346" width="48.42578125" style="200" bestFit="1" customWidth="1"/>
    <col min="15347" max="15347" width="12.7109375" style="200" customWidth="1"/>
    <col min="15348" max="15348" width="9.42578125" style="200" customWidth="1"/>
    <col min="15349" max="15349" width="15.7109375" style="200" customWidth="1"/>
    <col min="15350" max="15350" width="12.28515625" style="200" customWidth="1"/>
    <col min="15351" max="15351" width="9.140625" style="200"/>
    <col min="15352" max="15352" width="16" style="200" customWidth="1"/>
    <col min="15353" max="15353" width="23.42578125" style="200" customWidth="1"/>
    <col min="15354" max="15354" width="10.42578125" style="200" bestFit="1" customWidth="1"/>
    <col min="15355" max="15356" width="10.140625" style="200" customWidth="1"/>
    <col min="15357" max="15357" width="26.7109375" style="200" customWidth="1"/>
    <col min="15358" max="15358" width="54.28515625" style="200" bestFit="1" customWidth="1"/>
    <col min="15359" max="15600" width="9.140625" style="200"/>
    <col min="15601" max="15601" width="8" style="200" customWidth="1"/>
    <col min="15602" max="15602" width="48.42578125" style="200" bestFit="1" customWidth="1"/>
    <col min="15603" max="15603" width="12.7109375" style="200" customWidth="1"/>
    <col min="15604" max="15604" width="9.42578125" style="200" customWidth="1"/>
    <col min="15605" max="15605" width="15.7109375" style="200" customWidth="1"/>
    <col min="15606" max="15606" width="12.28515625" style="200" customWidth="1"/>
    <col min="15607" max="15607" width="9.140625" style="200"/>
    <col min="15608" max="15608" width="16" style="200" customWidth="1"/>
    <col min="15609" max="15609" width="23.42578125" style="200" customWidth="1"/>
    <col min="15610" max="15610" width="10.42578125" style="200" bestFit="1" customWidth="1"/>
    <col min="15611" max="15612" width="10.140625" style="200" customWidth="1"/>
    <col min="15613" max="15613" width="26.7109375" style="200" customWidth="1"/>
    <col min="15614" max="15614" width="54.28515625" style="200" bestFit="1" customWidth="1"/>
    <col min="15615" max="15856" width="9.140625" style="200"/>
    <col min="15857" max="15857" width="8" style="200" customWidth="1"/>
    <col min="15858" max="15858" width="48.42578125" style="200" bestFit="1" customWidth="1"/>
    <col min="15859" max="15859" width="12.7109375" style="200" customWidth="1"/>
    <col min="15860" max="15860" width="9.42578125" style="200" customWidth="1"/>
    <col min="15861" max="15861" width="15.7109375" style="200" customWidth="1"/>
    <col min="15862" max="15862" width="12.28515625" style="200" customWidth="1"/>
    <col min="15863" max="15863" width="9.140625" style="200"/>
    <col min="15864" max="15864" width="16" style="200" customWidth="1"/>
    <col min="15865" max="15865" width="23.42578125" style="200" customWidth="1"/>
    <col min="15866" max="15866" width="10.42578125" style="200" bestFit="1" customWidth="1"/>
    <col min="15867" max="15868" width="10.140625" style="200" customWidth="1"/>
    <col min="15869" max="15869" width="26.7109375" style="200" customWidth="1"/>
    <col min="15870" max="15870" width="54.28515625" style="200" bestFit="1" customWidth="1"/>
    <col min="15871" max="16112" width="9.140625" style="200"/>
    <col min="16113" max="16113" width="8" style="200" customWidth="1"/>
    <col min="16114" max="16114" width="48.42578125" style="200" bestFit="1" customWidth="1"/>
    <col min="16115" max="16115" width="12.7109375" style="200" customWidth="1"/>
    <col min="16116" max="16116" width="9.42578125" style="200" customWidth="1"/>
    <col min="16117" max="16117" width="15.7109375" style="200" customWidth="1"/>
    <col min="16118" max="16118" width="12.28515625" style="200" customWidth="1"/>
    <col min="16119" max="16119" width="9.140625" style="200"/>
    <col min="16120" max="16120" width="16" style="200" customWidth="1"/>
    <col min="16121" max="16121" width="23.42578125" style="200" customWidth="1"/>
    <col min="16122" max="16122" width="10.42578125" style="200" bestFit="1" customWidth="1"/>
    <col min="16123" max="16124" width="10.140625" style="200" customWidth="1"/>
    <col min="16125" max="16125" width="26.7109375" style="200" customWidth="1"/>
    <col min="16126" max="16126" width="54.28515625" style="200" bestFit="1" customWidth="1"/>
    <col min="16127" max="16384" width="9.140625" style="200"/>
  </cols>
  <sheetData>
    <row r="1" spans="1:11" ht="15" customHeight="1" x14ac:dyDescent="0.2">
      <c r="A1" s="198" t="s">
        <v>255</v>
      </c>
      <c r="B1" s="541" t="s">
        <v>256</v>
      </c>
      <c r="C1" s="541"/>
      <c r="D1" s="541"/>
      <c r="E1" s="199"/>
      <c r="F1" s="199"/>
      <c r="G1" s="199"/>
      <c r="H1" s="199"/>
      <c r="I1" s="199"/>
      <c r="J1" s="199"/>
      <c r="K1" s="199"/>
    </row>
    <row r="2" spans="1:11" ht="15" customHeight="1" x14ac:dyDescent="0.2">
      <c r="A2" s="201"/>
      <c r="B2" s="201"/>
      <c r="C2" s="199"/>
      <c r="D2" s="222"/>
      <c r="E2" s="199"/>
      <c r="F2" s="199"/>
      <c r="G2" s="199"/>
      <c r="H2" s="199"/>
      <c r="I2" s="199"/>
      <c r="J2" s="199"/>
      <c r="K2" s="199"/>
    </row>
    <row r="3" spans="1:11" ht="15" customHeight="1" x14ac:dyDescent="0.2">
      <c r="A3" s="213" t="s">
        <v>166</v>
      </c>
      <c r="B3" s="255" t="s">
        <v>40</v>
      </c>
      <c r="C3" s="256"/>
      <c r="D3" s="257"/>
      <c r="E3" s="199"/>
      <c r="F3" s="199"/>
      <c r="G3" s="199"/>
      <c r="H3" s="199"/>
      <c r="I3" s="199"/>
      <c r="J3" s="199"/>
      <c r="K3" s="199"/>
    </row>
    <row r="4" spans="1:11" ht="15" customHeight="1" x14ac:dyDescent="0.2">
      <c r="A4" s="213" t="s">
        <v>167</v>
      </c>
      <c r="B4" s="459"/>
      <c r="C4" s="596"/>
      <c r="D4" s="597"/>
      <c r="E4" s="199"/>
      <c r="F4" s="199"/>
      <c r="G4" s="199"/>
      <c r="H4" s="199"/>
      <c r="I4" s="199"/>
      <c r="J4" s="199"/>
      <c r="K4" s="199"/>
    </row>
    <row r="5" spans="1:11" ht="15" customHeight="1" x14ac:dyDescent="0.2">
      <c r="A5" s="214" t="s">
        <v>168</v>
      </c>
      <c r="B5" s="460"/>
      <c r="C5" s="598"/>
      <c r="D5" s="599"/>
      <c r="E5" s="199"/>
      <c r="F5" s="199"/>
      <c r="G5" s="199"/>
      <c r="H5" s="199"/>
      <c r="I5" s="199"/>
      <c r="J5" s="199"/>
      <c r="K5" s="199"/>
    </row>
    <row r="6" spans="1:11" ht="15" customHeight="1" x14ac:dyDescent="0.2">
      <c r="A6" s="214" t="s">
        <v>169</v>
      </c>
      <c r="B6" s="455"/>
      <c r="C6" s="596"/>
      <c r="D6" s="597"/>
      <c r="E6" s="199"/>
      <c r="F6" s="199"/>
      <c r="G6" s="199"/>
      <c r="H6" s="199"/>
      <c r="I6" s="199"/>
      <c r="J6" s="199"/>
      <c r="K6" s="199"/>
    </row>
    <row r="7" spans="1:11" ht="15" customHeight="1" x14ac:dyDescent="0.2">
      <c r="A7" s="214" t="s">
        <v>170</v>
      </c>
      <c r="B7" s="255" t="s">
        <v>257</v>
      </c>
      <c r="C7" s="600"/>
      <c r="D7" s="601"/>
      <c r="E7" s="199"/>
      <c r="F7" s="199"/>
      <c r="G7" s="199"/>
      <c r="H7" s="199"/>
      <c r="I7" s="199"/>
      <c r="J7" s="199"/>
      <c r="K7" s="199"/>
    </row>
    <row r="8" spans="1:11" ht="15" customHeight="1" x14ac:dyDescent="0.2">
      <c r="A8" s="213" t="s">
        <v>172</v>
      </c>
      <c r="B8" s="461"/>
      <c r="C8" s="596"/>
      <c r="D8" s="597"/>
      <c r="E8" s="199"/>
      <c r="F8" s="215"/>
      <c r="G8" s="199"/>
      <c r="H8" s="199"/>
      <c r="I8" s="199"/>
      <c r="J8" s="199"/>
      <c r="K8" s="199"/>
    </row>
    <row r="9" spans="1:11" ht="15" customHeight="1" x14ac:dyDescent="0.2">
      <c r="A9" s="202"/>
      <c r="B9" s="202"/>
      <c r="C9" s="204"/>
      <c r="D9" s="205"/>
      <c r="E9" s="199"/>
      <c r="F9" s="199"/>
      <c r="G9" s="199"/>
      <c r="H9" s="199"/>
      <c r="I9" s="199"/>
      <c r="J9" s="199"/>
      <c r="K9" s="199"/>
    </row>
    <row r="10" spans="1:11" ht="15" customHeight="1" x14ac:dyDescent="0.2">
      <c r="A10" s="210">
        <v>5</v>
      </c>
      <c r="B10" s="225" t="s">
        <v>9</v>
      </c>
      <c r="C10" s="210" t="s">
        <v>173</v>
      </c>
      <c r="D10" s="210" t="s">
        <v>70</v>
      </c>
      <c r="E10" s="199"/>
      <c r="F10" s="199"/>
      <c r="G10" s="199"/>
      <c r="H10" s="199"/>
      <c r="I10" s="199"/>
      <c r="J10" s="199"/>
      <c r="K10" s="199"/>
    </row>
    <row r="11" spans="1:11" ht="15" customHeight="1" x14ac:dyDescent="0.2">
      <c r="A11" s="226"/>
      <c r="B11" s="227"/>
      <c r="C11" s="227"/>
      <c r="D11" s="228"/>
      <c r="E11" s="199"/>
      <c r="F11" s="199"/>
      <c r="G11" s="199"/>
      <c r="H11" s="199"/>
      <c r="I11" s="199"/>
      <c r="J11" s="199"/>
      <c r="K11" s="199"/>
    </row>
    <row r="12" spans="1:11" ht="15" customHeight="1" x14ac:dyDescent="0.2">
      <c r="A12" s="250" t="s">
        <v>174</v>
      </c>
      <c r="B12" s="229" t="s">
        <v>175</v>
      </c>
      <c r="C12" s="230">
        <f>SUM(C13:C21)</f>
        <v>0</v>
      </c>
      <c r="D12" s="230">
        <f>SUM(D13:D21)</f>
        <v>0</v>
      </c>
    </row>
    <row r="13" spans="1:11" ht="15" customHeight="1" x14ac:dyDescent="0.2">
      <c r="A13" s="268" t="s">
        <v>176</v>
      </c>
      <c r="B13" s="239" t="s">
        <v>177</v>
      </c>
      <c r="C13" s="457"/>
      <c r="D13" s="231">
        <f>ROUND(($B$8*C13/100),2)</f>
        <v>0</v>
      </c>
    </row>
    <row r="14" spans="1:11" ht="15" customHeight="1" x14ac:dyDescent="0.2">
      <c r="A14" s="268" t="s">
        <v>178</v>
      </c>
      <c r="B14" s="239" t="s">
        <v>179</v>
      </c>
      <c r="C14" s="457"/>
      <c r="D14" s="231">
        <f t="shared" ref="D14:D21" si="0">ROUND(($B$8*C14/100),2)</f>
        <v>0</v>
      </c>
    </row>
    <row r="15" spans="1:11" ht="15" customHeight="1" x14ac:dyDescent="0.2">
      <c r="A15" s="268" t="s">
        <v>180</v>
      </c>
      <c r="B15" s="239" t="s">
        <v>181</v>
      </c>
      <c r="C15" s="457"/>
      <c r="D15" s="231">
        <f t="shared" si="0"/>
        <v>0</v>
      </c>
    </row>
    <row r="16" spans="1:11" ht="15" customHeight="1" x14ac:dyDescent="0.2">
      <c r="A16" s="268" t="s">
        <v>182</v>
      </c>
      <c r="B16" s="239" t="s">
        <v>183</v>
      </c>
      <c r="C16" s="457"/>
      <c r="D16" s="231">
        <f t="shared" si="0"/>
        <v>0</v>
      </c>
    </row>
    <row r="17" spans="1:11" ht="15" customHeight="1" x14ac:dyDescent="0.2">
      <c r="A17" s="268" t="s">
        <v>184</v>
      </c>
      <c r="B17" s="239" t="s">
        <v>185</v>
      </c>
      <c r="C17" s="457"/>
      <c r="D17" s="231">
        <f t="shared" si="0"/>
        <v>0</v>
      </c>
    </row>
    <row r="18" spans="1:11" ht="15" customHeight="1" x14ac:dyDescent="0.2">
      <c r="A18" s="268" t="s">
        <v>186</v>
      </c>
      <c r="B18" s="239" t="s">
        <v>187</v>
      </c>
      <c r="C18" s="457"/>
      <c r="D18" s="231">
        <f t="shared" si="0"/>
        <v>0</v>
      </c>
    </row>
    <row r="19" spans="1:11" ht="15" customHeight="1" x14ac:dyDescent="0.2">
      <c r="A19" s="268" t="s">
        <v>188</v>
      </c>
      <c r="B19" s="239" t="s">
        <v>189</v>
      </c>
      <c r="C19" s="457"/>
      <c r="D19" s="231">
        <f t="shared" si="0"/>
        <v>0</v>
      </c>
    </row>
    <row r="20" spans="1:11" ht="15" customHeight="1" x14ac:dyDescent="0.2">
      <c r="A20" s="268" t="s">
        <v>190</v>
      </c>
      <c r="B20" s="239" t="s">
        <v>191</v>
      </c>
      <c r="C20" s="457"/>
      <c r="D20" s="231">
        <f t="shared" si="0"/>
        <v>0</v>
      </c>
    </row>
    <row r="21" spans="1:11" ht="15" customHeight="1" x14ac:dyDescent="0.2">
      <c r="A21" s="268" t="s">
        <v>192</v>
      </c>
      <c r="B21" s="239" t="s">
        <v>193</v>
      </c>
      <c r="C21" s="457"/>
      <c r="D21" s="231">
        <f t="shared" si="0"/>
        <v>0</v>
      </c>
    </row>
    <row r="22" spans="1:11" ht="15" customHeight="1" x14ac:dyDescent="0.2">
      <c r="A22" s="202"/>
      <c r="B22" s="227"/>
      <c r="C22" s="227"/>
      <c r="D22" s="228"/>
      <c r="E22" s="199"/>
      <c r="F22" s="199"/>
      <c r="G22" s="199"/>
      <c r="H22" s="199"/>
      <c r="I22" s="199"/>
      <c r="J22" s="199"/>
      <c r="K22" s="199"/>
    </row>
    <row r="23" spans="1:11" ht="15" customHeight="1" x14ac:dyDescent="0.2">
      <c r="A23" s="250" t="s">
        <v>194</v>
      </c>
      <c r="B23" s="229" t="s">
        <v>195</v>
      </c>
      <c r="C23" s="230">
        <f>SUM(C24:C30)</f>
        <v>0</v>
      </c>
      <c r="D23" s="230">
        <f>SUM(D24:D30)</f>
        <v>0</v>
      </c>
    </row>
    <row r="24" spans="1:11" ht="15" customHeight="1" x14ac:dyDescent="0.2">
      <c r="A24" s="268" t="s">
        <v>196</v>
      </c>
      <c r="B24" s="239" t="s">
        <v>197</v>
      </c>
      <c r="C24" s="457"/>
      <c r="D24" s="231">
        <f>ROUND(($B$8*C24/100),2)</f>
        <v>0</v>
      </c>
    </row>
    <row r="25" spans="1:11" ht="15" customHeight="1" x14ac:dyDescent="0.2">
      <c r="A25" s="268" t="s">
        <v>198</v>
      </c>
      <c r="B25" s="239" t="s">
        <v>199</v>
      </c>
      <c r="C25" s="457"/>
      <c r="D25" s="231">
        <f t="shared" ref="D25:D30" si="1">ROUND(($B$8*C25/100),2)</f>
        <v>0</v>
      </c>
    </row>
    <row r="26" spans="1:11" ht="15" customHeight="1" x14ac:dyDescent="0.2">
      <c r="A26" s="268" t="s">
        <v>200</v>
      </c>
      <c r="B26" s="239" t="s">
        <v>201</v>
      </c>
      <c r="C26" s="457"/>
      <c r="D26" s="231">
        <f t="shared" si="1"/>
        <v>0</v>
      </c>
      <c r="I26" s="206"/>
    </row>
    <row r="27" spans="1:11" ht="15" customHeight="1" x14ac:dyDescent="0.2">
      <c r="A27" s="268" t="s">
        <v>202</v>
      </c>
      <c r="B27" s="239" t="s">
        <v>203</v>
      </c>
      <c r="C27" s="457"/>
      <c r="D27" s="231">
        <f t="shared" si="1"/>
        <v>0</v>
      </c>
    </row>
    <row r="28" spans="1:11" ht="15" customHeight="1" x14ac:dyDescent="0.2">
      <c r="A28" s="268" t="s">
        <v>204</v>
      </c>
      <c r="B28" s="239" t="s">
        <v>205</v>
      </c>
      <c r="C28" s="457"/>
      <c r="D28" s="231">
        <f t="shared" si="1"/>
        <v>0</v>
      </c>
    </row>
    <row r="29" spans="1:11" ht="15" customHeight="1" x14ac:dyDescent="0.2">
      <c r="A29" s="268" t="s">
        <v>206</v>
      </c>
      <c r="B29" s="239" t="s">
        <v>207</v>
      </c>
      <c r="C29" s="457"/>
      <c r="D29" s="231">
        <f t="shared" si="1"/>
        <v>0</v>
      </c>
    </row>
    <row r="30" spans="1:11" ht="15" customHeight="1" x14ac:dyDescent="0.2">
      <c r="A30" s="268" t="s">
        <v>208</v>
      </c>
      <c r="B30" s="239" t="s">
        <v>209</v>
      </c>
      <c r="C30" s="457"/>
      <c r="D30" s="231">
        <f t="shared" si="1"/>
        <v>0</v>
      </c>
    </row>
    <row r="31" spans="1:11" ht="15" customHeight="1" x14ac:dyDescent="0.2">
      <c r="A31" s="202"/>
      <c r="B31" s="227"/>
      <c r="C31" s="227"/>
      <c r="D31" s="228"/>
      <c r="E31" s="199"/>
      <c r="F31" s="199"/>
      <c r="G31" s="199"/>
      <c r="H31" s="199"/>
      <c r="I31" s="199"/>
      <c r="J31" s="199"/>
      <c r="K31" s="199"/>
    </row>
    <row r="32" spans="1:11" ht="15" customHeight="1" x14ac:dyDescent="0.2">
      <c r="A32" s="250" t="s">
        <v>210</v>
      </c>
      <c r="B32" s="229" t="s">
        <v>211</v>
      </c>
      <c r="C32" s="230">
        <f>SUM(C33:C37)</f>
        <v>0</v>
      </c>
      <c r="D32" s="230">
        <f>SUM(D33:D37)</f>
        <v>0</v>
      </c>
    </row>
    <row r="33" spans="1:11" ht="15" customHeight="1" x14ac:dyDescent="0.2">
      <c r="A33" s="268" t="s">
        <v>212</v>
      </c>
      <c r="B33" s="239" t="s">
        <v>213</v>
      </c>
      <c r="C33" s="457"/>
      <c r="D33" s="231">
        <f>ROUND(($B$8*C33/100),2)</f>
        <v>0</v>
      </c>
    </row>
    <row r="34" spans="1:11" ht="15" customHeight="1" x14ac:dyDescent="0.2">
      <c r="A34" s="268" t="s">
        <v>214</v>
      </c>
      <c r="B34" s="239" t="s">
        <v>215</v>
      </c>
      <c r="C34" s="457"/>
      <c r="D34" s="231">
        <f t="shared" ref="D34:D37" si="2">ROUND(($B$8*C34/100),2)</f>
        <v>0</v>
      </c>
    </row>
    <row r="35" spans="1:11" ht="15" customHeight="1" x14ac:dyDescent="0.2">
      <c r="A35" s="268" t="s">
        <v>216</v>
      </c>
      <c r="B35" s="239" t="s">
        <v>217</v>
      </c>
      <c r="C35" s="457"/>
      <c r="D35" s="231">
        <f t="shared" si="2"/>
        <v>0</v>
      </c>
    </row>
    <row r="36" spans="1:11" ht="15" customHeight="1" x14ac:dyDescent="0.2">
      <c r="A36" s="268" t="s">
        <v>218</v>
      </c>
      <c r="B36" s="239" t="s">
        <v>219</v>
      </c>
      <c r="C36" s="457"/>
      <c r="D36" s="231">
        <f t="shared" si="2"/>
        <v>0</v>
      </c>
    </row>
    <row r="37" spans="1:11" ht="15" customHeight="1" x14ac:dyDescent="0.2">
      <c r="A37" s="268" t="s">
        <v>220</v>
      </c>
      <c r="B37" s="239" t="s">
        <v>221</v>
      </c>
      <c r="C37" s="457"/>
      <c r="D37" s="231">
        <f t="shared" si="2"/>
        <v>0</v>
      </c>
    </row>
    <row r="38" spans="1:11" ht="15" customHeight="1" x14ac:dyDescent="0.2">
      <c r="A38" s="202"/>
      <c r="B38" s="227"/>
      <c r="C38" s="227"/>
      <c r="D38" s="228"/>
      <c r="E38" s="199"/>
      <c r="F38" s="199"/>
      <c r="G38" s="199"/>
      <c r="H38" s="199"/>
      <c r="I38" s="199"/>
      <c r="J38" s="199"/>
      <c r="K38" s="199"/>
    </row>
    <row r="39" spans="1:11" ht="15" customHeight="1" x14ac:dyDescent="0.2">
      <c r="A39" s="250" t="s">
        <v>222</v>
      </c>
      <c r="B39" s="229" t="s">
        <v>223</v>
      </c>
      <c r="C39" s="230">
        <f>SUM(C40:C41)</f>
        <v>0</v>
      </c>
      <c r="D39" s="230">
        <f>SUM(D40:D41)</f>
        <v>0</v>
      </c>
    </row>
    <row r="40" spans="1:11" ht="15" customHeight="1" x14ac:dyDescent="0.2">
      <c r="A40" s="268" t="s">
        <v>224</v>
      </c>
      <c r="B40" s="239" t="s">
        <v>225</v>
      </c>
      <c r="C40" s="458"/>
      <c r="D40" s="231">
        <f>ROUND(($B$8*C40/100),2)</f>
        <v>0</v>
      </c>
      <c r="E40" s="206"/>
    </row>
    <row r="41" spans="1:11" ht="25.5" x14ac:dyDescent="0.2">
      <c r="A41" s="268" t="s">
        <v>226</v>
      </c>
      <c r="B41" s="249" t="s">
        <v>227</v>
      </c>
      <c r="C41" s="458"/>
      <c r="D41" s="231">
        <f>ROUND(($B$8*C41/100),2)</f>
        <v>0</v>
      </c>
      <c r="E41" s="206"/>
      <c r="J41" s="206"/>
    </row>
    <row r="42" spans="1:11" ht="15" customHeight="1" x14ac:dyDescent="0.2">
      <c r="A42" s="251"/>
      <c r="B42" s="227"/>
      <c r="C42" s="227"/>
      <c r="D42" s="228"/>
      <c r="E42" s="199"/>
      <c r="F42" s="199"/>
      <c r="G42" s="199"/>
      <c r="H42" s="199"/>
      <c r="J42" s="206"/>
      <c r="K42" s="199"/>
    </row>
    <row r="43" spans="1:11" ht="15" customHeight="1" x14ac:dyDescent="0.2">
      <c r="A43" s="539" t="s">
        <v>228</v>
      </c>
      <c r="B43" s="540"/>
      <c r="C43" s="230">
        <f>C12+C23+C32+C39</f>
        <v>0</v>
      </c>
      <c r="D43" s="230">
        <f>D12+D23+D32+D39</f>
        <v>0</v>
      </c>
    </row>
    <row r="44" spans="1:11" ht="15" customHeight="1" x14ac:dyDescent="0.2"/>
    <row r="45" spans="1:11" ht="15" customHeight="1" x14ac:dyDescent="0.2">
      <c r="A45" s="269">
        <v>6</v>
      </c>
      <c r="B45" s="234" t="s">
        <v>229</v>
      </c>
      <c r="C45" s="235" t="s">
        <v>173</v>
      </c>
      <c r="D45" s="235" t="s">
        <v>70</v>
      </c>
    </row>
    <row r="46" spans="1:11" ht="15" customHeight="1" x14ac:dyDescent="0.2">
      <c r="A46" s="268" t="s">
        <v>230</v>
      </c>
      <c r="B46" s="248" t="s">
        <v>231</v>
      </c>
      <c r="C46" s="237" t="e">
        <f>ROUND((D46/$B$8),4)*100</f>
        <v>#DIV/0!</v>
      </c>
      <c r="D46" s="602"/>
      <c r="E46" s="206"/>
    </row>
    <row r="47" spans="1:11" ht="15" customHeight="1" x14ac:dyDescent="0.2">
      <c r="A47" s="236" t="s">
        <v>232</v>
      </c>
      <c r="B47" s="239" t="s">
        <v>233</v>
      </c>
      <c r="C47" s="231" t="e">
        <f t="shared" ref="C47:C51" si="3">ROUND((D47/$B$8),4)*100</f>
        <v>#DIV/0!</v>
      </c>
      <c r="D47" s="603"/>
      <c r="E47" s="206"/>
    </row>
    <row r="48" spans="1:11" ht="15" customHeight="1" x14ac:dyDescent="0.2">
      <c r="A48" s="236" t="s">
        <v>234</v>
      </c>
      <c r="B48" s="239" t="s">
        <v>235</v>
      </c>
      <c r="C48" s="231" t="e">
        <f t="shared" si="3"/>
        <v>#DIV/0!</v>
      </c>
      <c r="D48" s="603"/>
      <c r="E48" s="206"/>
    </row>
    <row r="49" spans="1:5" ht="15" customHeight="1" x14ac:dyDescent="0.2">
      <c r="A49" s="236" t="s">
        <v>236</v>
      </c>
      <c r="B49" s="239" t="s">
        <v>237</v>
      </c>
      <c r="C49" s="231" t="e">
        <f t="shared" si="3"/>
        <v>#DIV/0!</v>
      </c>
      <c r="D49" s="603"/>
      <c r="E49" s="206"/>
    </row>
    <row r="50" spans="1:5" ht="15" customHeight="1" x14ac:dyDescent="0.2">
      <c r="A50" s="236" t="s">
        <v>238</v>
      </c>
      <c r="B50" s="239" t="s">
        <v>239</v>
      </c>
      <c r="C50" s="231" t="e">
        <f t="shared" si="3"/>
        <v>#DIV/0!</v>
      </c>
      <c r="D50" s="603"/>
      <c r="E50" s="206"/>
    </row>
    <row r="51" spans="1:5" ht="15" customHeight="1" x14ac:dyDescent="0.2">
      <c r="A51" s="236" t="s">
        <v>240</v>
      </c>
      <c r="B51" s="247" t="s">
        <v>241</v>
      </c>
      <c r="C51" s="241" t="e">
        <f t="shared" si="3"/>
        <v>#DIV/0!</v>
      </c>
      <c r="D51" s="604"/>
      <c r="E51" s="206"/>
    </row>
    <row r="52" spans="1:5" ht="15" customHeight="1" x14ac:dyDescent="0.2">
      <c r="A52" s="542" t="s">
        <v>242</v>
      </c>
      <c r="B52" s="543"/>
      <c r="C52" s="243" t="e">
        <f>SUM(C46:C51)</f>
        <v>#DIV/0!</v>
      </c>
      <c r="D52" s="243">
        <f>SUM(D46:D51)</f>
        <v>0</v>
      </c>
    </row>
    <row r="53" spans="1:5" ht="15" customHeight="1" x14ac:dyDescent="0.2">
      <c r="C53" s="208"/>
    </row>
    <row r="54" spans="1:5" ht="15" customHeight="1" x14ac:dyDescent="0.2">
      <c r="A54" s="537" t="s">
        <v>243</v>
      </c>
      <c r="B54" s="537"/>
      <c r="C54" s="238" t="e">
        <f>C43+C52</f>
        <v>#DIV/0!</v>
      </c>
      <c r="D54" s="232">
        <f>D43+D52</f>
        <v>0</v>
      </c>
    </row>
    <row r="55" spans="1:5" ht="15" customHeight="1" x14ac:dyDescent="0.2">
      <c r="C55" s="208"/>
    </row>
    <row r="56" spans="1:5" ht="15" customHeight="1" x14ac:dyDescent="0.2">
      <c r="A56" s="203">
        <v>7</v>
      </c>
      <c r="B56" s="203" t="s">
        <v>244</v>
      </c>
      <c r="C56" s="209"/>
      <c r="D56" s="203" t="s">
        <v>173</v>
      </c>
    </row>
    <row r="57" spans="1:5" ht="15" customHeight="1" x14ac:dyDescent="0.2">
      <c r="A57" s="240"/>
      <c r="B57" s="254" t="s">
        <v>245</v>
      </c>
      <c r="C57" s="247"/>
      <c r="D57" s="245" t="e">
        <f>C54/100</f>
        <v>#DIV/0!</v>
      </c>
    </row>
    <row r="58" spans="1:5" ht="15" customHeight="1" x14ac:dyDescent="0.2">
      <c r="A58" s="244"/>
      <c r="B58" s="242" t="s">
        <v>246</v>
      </c>
      <c r="C58" s="239"/>
      <c r="D58" s="246">
        <f>'FATOR K'!K7</f>
        <v>0</v>
      </c>
    </row>
    <row r="59" spans="1:5" ht="15" customHeight="1" x14ac:dyDescent="0.2">
      <c r="A59" s="244"/>
      <c r="B59" s="242" t="s">
        <v>145</v>
      </c>
      <c r="C59" s="239"/>
      <c r="D59" s="246">
        <f>'FATOR K'!K8</f>
        <v>0</v>
      </c>
    </row>
    <row r="60" spans="1:5" ht="15" customHeight="1" x14ac:dyDescent="0.2">
      <c r="A60" s="244"/>
      <c r="B60" s="254" t="s">
        <v>146</v>
      </c>
      <c r="C60" s="247"/>
      <c r="D60" s="246">
        <f>'FATOR K'!K9</f>
        <v>0</v>
      </c>
    </row>
    <row r="61" spans="1:5" ht="15" customHeight="1" x14ac:dyDescent="0.2">
      <c r="A61" s="244"/>
      <c r="B61" s="242" t="s">
        <v>147</v>
      </c>
      <c r="C61" s="239"/>
      <c r="D61" s="253">
        <f>'FATOR K'!K10</f>
        <v>0</v>
      </c>
    </row>
    <row r="62" spans="1:5" ht="15" customHeight="1" x14ac:dyDescent="0.2">
      <c r="A62" s="244"/>
      <c r="B62" s="248" t="s">
        <v>148</v>
      </c>
      <c r="C62" s="265">
        <f>'FATOR K'!$J$11</f>
        <v>0</v>
      </c>
      <c r="D62" s="240"/>
    </row>
    <row r="63" spans="1:5" ht="15" customHeight="1" x14ac:dyDescent="0.2">
      <c r="A63" s="244"/>
      <c r="B63" s="239" t="s">
        <v>149</v>
      </c>
      <c r="C63" s="264">
        <f>'FATOR K'!$J$12</f>
        <v>0</v>
      </c>
      <c r="D63" s="244"/>
    </row>
    <row r="64" spans="1:5" ht="15" customHeight="1" x14ac:dyDescent="0.2">
      <c r="A64" s="244"/>
      <c r="B64" s="239" t="s">
        <v>150</v>
      </c>
      <c r="C64" s="264">
        <f>'FATOR K'!$J$13</f>
        <v>0</v>
      </c>
      <c r="D64" s="244"/>
    </row>
    <row r="65" spans="1:4" ht="15" customHeight="1" x14ac:dyDescent="0.2">
      <c r="A65" s="236"/>
      <c r="B65" s="239" t="s">
        <v>151</v>
      </c>
      <c r="C65" s="264">
        <f>'FATOR K'!$J$14</f>
        <v>0</v>
      </c>
      <c r="D65" s="236"/>
    </row>
    <row r="66" spans="1:4" ht="15" customHeight="1" x14ac:dyDescent="0.2"/>
    <row r="67" spans="1:4" ht="15" customHeight="1" x14ac:dyDescent="0.2">
      <c r="A67" s="537" t="s">
        <v>247</v>
      </c>
      <c r="B67" s="537"/>
      <c r="C67" s="537"/>
      <c r="D67" s="252" t="e">
        <f>(1+D57+D59)*(1+D60)*(1+D61)</f>
        <v>#DIV/0!</v>
      </c>
    </row>
    <row r="68" spans="1:4" ht="15" customHeight="1" x14ac:dyDescent="0.2">
      <c r="B68" s="204"/>
      <c r="C68" s="204"/>
    </row>
    <row r="69" spans="1:4" ht="15" customHeight="1" x14ac:dyDescent="0.2">
      <c r="A69" s="538" t="s">
        <v>248</v>
      </c>
      <c r="B69" s="538"/>
      <c r="C69" s="538"/>
      <c r="D69" s="224" t="e">
        <f>D67*B8</f>
        <v>#DIV/0!</v>
      </c>
    </row>
    <row r="70" spans="1:4" ht="15" customHeight="1" x14ac:dyDescent="0.2"/>
    <row r="71" spans="1:4" ht="15" customHeight="1" x14ac:dyDescent="0.2"/>
    <row r="72" spans="1:4" ht="15" customHeight="1" x14ac:dyDescent="0.2"/>
    <row r="73" spans="1:4" ht="15" customHeight="1" x14ac:dyDescent="0.2"/>
    <row r="74" spans="1:4" ht="15" customHeight="1" x14ac:dyDescent="0.2"/>
    <row r="75" spans="1:4" ht="15" customHeight="1" x14ac:dyDescent="0.2"/>
    <row r="76" spans="1:4" ht="15" customHeight="1" x14ac:dyDescent="0.2"/>
    <row r="77" spans="1:4" ht="15" customHeight="1" x14ac:dyDescent="0.2"/>
    <row r="78" spans="1:4" ht="15" customHeight="1" x14ac:dyDescent="0.2"/>
    <row r="79" spans="1:4" ht="15" customHeight="1" x14ac:dyDescent="0.2"/>
    <row r="80" spans="1:4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</sheetData>
  <mergeCells count="6">
    <mergeCell ref="A69:C69"/>
    <mergeCell ref="B1:D1"/>
    <mergeCell ref="A43:B43"/>
    <mergeCell ref="A52:B52"/>
    <mergeCell ref="A54:B54"/>
    <mergeCell ref="A67:C6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0" orientation="portrait" horizontalDpi="300" verticalDpi="300" r:id="rId1"/>
  <headerFooter>
    <oddFooter>Página &amp;P&amp;R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17128-A93F-42D1-A01A-A803CB432CCC}">
  <sheetPr codeName="Planilha16">
    <tabColor theme="9" tint="-0.499984740745262"/>
    <pageSetUpPr fitToPage="1"/>
  </sheetPr>
  <dimension ref="A1:K107"/>
  <sheetViews>
    <sheetView workbookViewId="0">
      <selection activeCell="B8" sqref="B8"/>
    </sheetView>
  </sheetViews>
  <sheetFormatPr defaultColWidth="9.140625" defaultRowHeight="12.75" x14ac:dyDescent="0.2"/>
  <cols>
    <col min="1" max="1" width="10.42578125" style="200" bestFit="1" customWidth="1"/>
    <col min="2" max="2" width="59" style="200" customWidth="1"/>
    <col min="3" max="3" width="10.7109375" style="207" customWidth="1"/>
    <col min="4" max="4" width="13.28515625" style="200" customWidth="1"/>
    <col min="5" max="8" width="5.42578125" style="204" customWidth="1"/>
    <col min="9" max="9" width="26" style="204" customWidth="1"/>
    <col min="10" max="10" width="5.7109375" style="204" customWidth="1"/>
    <col min="11" max="11" width="5.42578125" style="204" customWidth="1"/>
    <col min="12" max="240" width="9.140625" style="200"/>
    <col min="241" max="241" width="8" style="200" customWidth="1"/>
    <col min="242" max="242" width="48.42578125" style="200" bestFit="1" customWidth="1"/>
    <col min="243" max="243" width="12.7109375" style="200" customWidth="1"/>
    <col min="244" max="244" width="9.42578125" style="200" customWidth="1"/>
    <col min="245" max="245" width="15.7109375" style="200" customWidth="1"/>
    <col min="246" max="246" width="12.28515625" style="200" customWidth="1"/>
    <col min="247" max="247" width="9.140625" style="200"/>
    <col min="248" max="248" width="16" style="200" customWidth="1"/>
    <col min="249" max="249" width="23.42578125" style="200" customWidth="1"/>
    <col min="250" max="250" width="10.42578125" style="200" bestFit="1" customWidth="1"/>
    <col min="251" max="252" width="10.140625" style="200" customWidth="1"/>
    <col min="253" max="253" width="26.7109375" style="200" customWidth="1"/>
    <col min="254" max="254" width="54.28515625" style="200" bestFit="1" customWidth="1"/>
    <col min="255" max="496" width="9.140625" style="200"/>
    <col min="497" max="497" width="8" style="200" customWidth="1"/>
    <col min="498" max="498" width="48.42578125" style="200" bestFit="1" customWidth="1"/>
    <col min="499" max="499" width="12.7109375" style="200" customWidth="1"/>
    <col min="500" max="500" width="9.42578125" style="200" customWidth="1"/>
    <col min="501" max="501" width="15.7109375" style="200" customWidth="1"/>
    <col min="502" max="502" width="12.28515625" style="200" customWidth="1"/>
    <col min="503" max="503" width="9.140625" style="200"/>
    <col min="504" max="504" width="16" style="200" customWidth="1"/>
    <col min="505" max="505" width="23.42578125" style="200" customWidth="1"/>
    <col min="506" max="506" width="10.42578125" style="200" bestFit="1" customWidth="1"/>
    <col min="507" max="508" width="10.140625" style="200" customWidth="1"/>
    <col min="509" max="509" width="26.7109375" style="200" customWidth="1"/>
    <col min="510" max="510" width="54.28515625" style="200" bestFit="1" customWidth="1"/>
    <col min="511" max="752" width="9.140625" style="200"/>
    <col min="753" max="753" width="8" style="200" customWidth="1"/>
    <col min="754" max="754" width="48.42578125" style="200" bestFit="1" customWidth="1"/>
    <col min="755" max="755" width="12.7109375" style="200" customWidth="1"/>
    <col min="756" max="756" width="9.42578125" style="200" customWidth="1"/>
    <col min="757" max="757" width="15.7109375" style="200" customWidth="1"/>
    <col min="758" max="758" width="12.28515625" style="200" customWidth="1"/>
    <col min="759" max="759" width="9.140625" style="200"/>
    <col min="760" max="760" width="16" style="200" customWidth="1"/>
    <col min="761" max="761" width="23.42578125" style="200" customWidth="1"/>
    <col min="762" max="762" width="10.42578125" style="200" bestFit="1" customWidth="1"/>
    <col min="763" max="764" width="10.140625" style="200" customWidth="1"/>
    <col min="765" max="765" width="26.7109375" style="200" customWidth="1"/>
    <col min="766" max="766" width="54.28515625" style="200" bestFit="1" customWidth="1"/>
    <col min="767" max="1008" width="9.140625" style="200"/>
    <col min="1009" max="1009" width="8" style="200" customWidth="1"/>
    <col min="1010" max="1010" width="48.42578125" style="200" bestFit="1" customWidth="1"/>
    <col min="1011" max="1011" width="12.7109375" style="200" customWidth="1"/>
    <col min="1012" max="1012" width="9.42578125" style="200" customWidth="1"/>
    <col min="1013" max="1013" width="15.7109375" style="200" customWidth="1"/>
    <col min="1014" max="1014" width="12.28515625" style="200" customWidth="1"/>
    <col min="1015" max="1015" width="9.140625" style="200"/>
    <col min="1016" max="1016" width="16" style="200" customWidth="1"/>
    <col min="1017" max="1017" width="23.42578125" style="200" customWidth="1"/>
    <col min="1018" max="1018" width="10.42578125" style="200" bestFit="1" customWidth="1"/>
    <col min="1019" max="1020" width="10.140625" style="200" customWidth="1"/>
    <col min="1021" max="1021" width="26.7109375" style="200" customWidth="1"/>
    <col min="1022" max="1022" width="54.28515625" style="200" bestFit="1" customWidth="1"/>
    <col min="1023" max="1264" width="9.140625" style="200"/>
    <col min="1265" max="1265" width="8" style="200" customWidth="1"/>
    <col min="1266" max="1266" width="48.42578125" style="200" bestFit="1" customWidth="1"/>
    <col min="1267" max="1267" width="12.7109375" style="200" customWidth="1"/>
    <col min="1268" max="1268" width="9.42578125" style="200" customWidth="1"/>
    <col min="1269" max="1269" width="15.7109375" style="200" customWidth="1"/>
    <col min="1270" max="1270" width="12.28515625" style="200" customWidth="1"/>
    <col min="1271" max="1271" width="9.140625" style="200"/>
    <col min="1272" max="1272" width="16" style="200" customWidth="1"/>
    <col min="1273" max="1273" width="23.42578125" style="200" customWidth="1"/>
    <col min="1274" max="1274" width="10.42578125" style="200" bestFit="1" customWidth="1"/>
    <col min="1275" max="1276" width="10.140625" style="200" customWidth="1"/>
    <col min="1277" max="1277" width="26.7109375" style="200" customWidth="1"/>
    <col min="1278" max="1278" width="54.28515625" style="200" bestFit="1" customWidth="1"/>
    <col min="1279" max="1520" width="9.140625" style="200"/>
    <col min="1521" max="1521" width="8" style="200" customWidth="1"/>
    <col min="1522" max="1522" width="48.42578125" style="200" bestFit="1" customWidth="1"/>
    <col min="1523" max="1523" width="12.7109375" style="200" customWidth="1"/>
    <col min="1524" max="1524" width="9.42578125" style="200" customWidth="1"/>
    <col min="1525" max="1525" width="15.7109375" style="200" customWidth="1"/>
    <col min="1526" max="1526" width="12.28515625" style="200" customWidth="1"/>
    <col min="1527" max="1527" width="9.140625" style="200"/>
    <col min="1528" max="1528" width="16" style="200" customWidth="1"/>
    <col min="1529" max="1529" width="23.42578125" style="200" customWidth="1"/>
    <col min="1530" max="1530" width="10.42578125" style="200" bestFit="1" customWidth="1"/>
    <col min="1531" max="1532" width="10.140625" style="200" customWidth="1"/>
    <col min="1533" max="1533" width="26.7109375" style="200" customWidth="1"/>
    <col min="1534" max="1534" width="54.28515625" style="200" bestFit="1" customWidth="1"/>
    <col min="1535" max="1776" width="9.140625" style="200"/>
    <col min="1777" max="1777" width="8" style="200" customWidth="1"/>
    <col min="1778" max="1778" width="48.42578125" style="200" bestFit="1" customWidth="1"/>
    <col min="1779" max="1779" width="12.7109375" style="200" customWidth="1"/>
    <col min="1780" max="1780" width="9.42578125" style="200" customWidth="1"/>
    <col min="1781" max="1781" width="15.7109375" style="200" customWidth="1"/>
    <col min="1782" max="1782" width="12.28515625" style="200" customWidth="1"/>
    <col min="1783" max="1783" width="9.140625" style="200"/>
    <col min="1784" max="1784" width="16" style="200" customWidth="1"/>
    <col min="1785" max="1785" width="23.42578125" style="200" customWidth="1"/>
    <col min="1786" max="1786" width="10.42578125" style="200" bestFit="1" customWidth="1"/>
    <col min="1787" max="1788" width="10.140625" style="200" customWidth="1"/>
    <col min="1789" max="1789" width="26.7109375" style="200" customWidth="1"/>
    <col min="1790" max="1790" width="54.28515625" style="200" bestFit="1" customWidth="1"/>
    <col min="1791" max="2032" width="9.140625" style="200"/>
    <col min="2033" max="2033" width="8" style="200" customWidth="1"/>
    <col min="2034" max="2034" width="48.42578125" style="200" bestFit="1" customWidth="1"/>
    <col min="2035" max="2035" width="12.7109375" style="200" customWidth="1"/>
    <col min="2036" max="2036" width="9.42578125" style="200" customWidth="1"/>
    <col min="2037" max="2037" width="15.7109375" style="200" customWidth="1"/>
    <col min="2038" max="2038" width="12.28515625" style="200" customWidth="1"/>
    <col min="2039" max="2039" width="9.140625" style="200"/>
    <col min="2040" max="2040" width="16" style="200" customWidth="1"/>
    <col min="2041" max="2041" width="23.42578125" style="200" customWidth="1"/>
    <col min="2042" max="2042" width="10.42578125" style="200" bestFit="1" customWidth="1"/>
    <col min="2043" max="2044" width="10.140625" style="200" customWidth="1"/>
    <col min="2045" max="2045" width="26.7109375" style="200" customWidth="1"/>
    <col min="2046" max="2046" width="54.28515625" style="200" bestFit="1" customWidth="1"/>
    <col min="2047" max="2288" width="9.140625" style="200"/>
    <col min="2289" max="2289" width="8" style="200" customWidth="1"/>
    <col min="2290" max="2290" width="48.42578125" style="200" bestFit="1" customWidth="1"/>
    <col min="2291" max="2291" width="12.7109375" style="200" customWidth="1"/>
    <col min="2292" max="2292" width="9.42578125" style="200" customWidth="1"/>
    <col min="2293" max="2293" width="15.7109375" style="200" customWidth="1"/>
    <col min="2294" max="2294" width="12.28515625" style="200" customWidth="1"/>
    <col min="2295" max="2295" width="9.140625" style="200"/>
    <col min="2296" max="2296" width="16" style="200" customWidth="1"/>
    <col min="2297" max="2297" width="23.42578125" style="200" customWidth="1"/>
    <col min="2298" max="2298" width="10.42578125" style="200" bestFit="1" customWidth="1"/>
    <col min="2299" max="2300" width="10.140625" style="200" customWidth="1"/>
    <col min="2301" max="2301" width="26.7109375" style="200" customWidth="1"/>
    <col min="2302" max="2302" width="54.28515625" style="200" bestFit="1" customWidth="1"/>
    <col min="2303" max="2544" width="9.140625" style="200"/>
    <col min="2545" max="2545" width="8" style="200" customWidth="1"/>
    <col min="2546" max="2546" width="48.42578125" style="200" bestFit="1" customWidth="1"/>
    <col min="2547" max="2547" width="12.7109375" style="200" customWidth="1"/>
    <col min="2548" max="2548" width="9.42578125" style="200" customWidth="1"/>
    <col min="2549" max="2549" width="15.7109375" style="200" customWidth="1"/>
    <col min="2550" max="2550" width="12.28515625" style="200" customWidth="1"/>
    <col min="2551" max="2551" width="9.140625" style="200"/>
    <col min="2552" max="2552" width="16" style="200" customWidth="1"/>
    <col min="2553" max="2553" width="23.42578125" style="200" customWidth="1"/>
    <col min="2554" max="2554" width="10.42578125" style="200" bestFit="1" customWidth="1"/>
    <col min="2555" max="2556" width="10.140625" style="200" customWidth="1"/>
    <col min="2557" max="2557" width="26.7109375" style="200" customWidth="1"/>
    <col min="2558" max="2558" width="54.28515625" style="200" bestFit="1" customWidth="1"/>
    <col min="2559" max="2800" width="9.140625" style="200"/>
    <col min="2801" max="2801" width="8" style="200" customWidth="1"/>
    <col min="2802" max="2802" width="48.42578125" style="200" bestFit="1" customWidth="1"/>
    <col min="2803" max="2803" width="12.7109375" style="200" customWidth="1"/>
    <col min="2804" max="2804" width="9.42578125" style="200" customWidth="1"/>
    <col min="2805" max="2805" width="15.7109375" style="200" customWidth="1"/>
    <col min="2806" max="2806" width="12.28515625" style="200" customWidth="1"/>
    <col min="2807" max="2807" width="9.140625" style="200"/>
    <col min="2808" max="2808" width="16" style="200" customWidth="1"/>
    <col min="2809" max="2809" width="23.42578125" style="200" customWidth="1"/>
    <col min="2810" max="2810" width="10.42578125" style="200" bestFit="1" customWidth="1"/>
    <col min="2811" max="2812" width="10.140625" style="200" customWidth="1"/>
    <col min="2813" max="2813" width="26.7109375" style="200" customWidth="1"/>
    <col min="2814" max="2814" width="54.28515625" style="200" bestFit="1" customWidth="1"/>
    <col min="2815" max="3056" width="9.140625" style="200"/>
    <col min="3057" max="3057" width="8" style="200" customWidth="1"/>
    <col min="3058" max="3058" width="48.42578125" style="200" bestFit="1" customWidth="1"/>
    <col min="3059" max="3059" width="12.7109375" style="200" customWidth="1"/>
    <col min="3060" max="3060" width="9.42578125" style="200" customWidth="1"/>
    <col min="3061" max="3061" width="15.7109375" style="200" customWidth="1"/>
    <col min="3062" max="3062" width="12.28515625" style="200" customWidth="1"/>
    <col min="3063" max="3063" width="9.140625" style="200"/>
    <col min="3064" max="3064" width="16" style="200" customWidth="1"/>
    <col min="3065" max="3065" width="23.42578125" style="200" customWidth="1"/>
    <col min="3066" max="3066" width="10.42578125" style="200" bestFit="1" customWidth="1"/>
    <col min="3067" max="3068" width="10.140625" style="200" customWidth="1"/>
    <col min="3069" max="3069" width="26.7109375" style="200" customWidth="1"/>
    <col min="3070" max="3070" width="54.28515625" style="200" bestFit="1" customWidth="1"/>
    <col min="3071" max="3312" width="9.140625" style="200"/>
    <col min="3313" max="3313" width="8" style="200" customWidth="1"/>
    <col min="3314" max="3314" width="48.42578125" style="200" bestFit="1" customWidth="1"/>
    <col min="3315" max="3315" width="12.7109375" style="200" customWidth="1"/>
    <col min="3316" max="3316" width="9.42578125" style="200" customWidth="1"/>
    <col min="3317" max="3317" width="15.7109375" style="200" customWidth="1"/>
    <col min="3318" max="3318" width="12.28515625" style="200" customWidth="1"/>
    <col min="3319" max="3319" width="9.140625" style="200"/>
    <col min="3320" max="3320" width="16" style="200" customWidth="1"/>
    <col min="3321" max="3321" width="23.42578125" style="200" customWidth="1"/>
    <col min="3322" max="3322" width="10.42578125" style="200" bestFit="1" customWidth="1"/>
    <col min="3323" max="3324" width="10.140625" style="200" customWidth="1"/>
    <col min="3325" max="3325" width="26.7109375" style="200" customWidth="1"/>
    <col min="3326" max="3326" width="54.28515625" style="200" bestFit="1" customWidth="1"/>
    <col min="3327" max="3568" width="9.140625" style="200"/>
    <col min="3569" max="3569" width="8" style="200" customWidth="1"/>
    <col min="3570" max="3570" width="48.42578125" style="200" bestFit="1" customWidth="1"/>
    <col min="3571" max="3571" width="12.7109375" style="200" customWidth="1"/>
    <col min="3572" max="3572" width="9.42578125" style="200" customWidth="1"/>
    <col min="3573" max="3573" width="15.7109375" style="200" customWidth="1"/>
    <col min="3574" max="3574" width="12.28515625" style="200" customWidth="1"/>
    <col min="3575" max="3575" width="9.140625" style="200"/>
    <col min="3576" max="3576" width="16" style="200" customWidth="1"/>
    <col min="3577" max="3577" width="23.42578125" style="200" customWidth="1"/>
    <col min="3578" max="3578" width="10.42578125" style="200" bestFit="1" customWidth="1"/>
    <col min="3579" max="3580" width="10.140625" style="200" customWidth="1"/>
    <col min="3581" max="3581" width="26.7109375" style="200" customWidth="1"/>
    <col min="3582" max="3582" width="54.28515625" style="200" bestFit="1" customWidth="1"/>
    <col min="3583" max="3824" width="9.140625" style="200"/>
    <col min="3825" max="3825" width="8" style="200" customWidth="1"/>
    <col min="3826" max="3826" width="48.42578125" style="200" bestFit="1" customWidth="1"/>
    <col min="3827" max="3827" width="12.7109375" style="200" customWidth="1"/>
    <col min="3828" max="3828" width="9.42578125" style="200" customWidth="1"/>
    <col min="3829" max="3829" width="15.7109375" style="200" customWidth="1"/>
    <col min="3830" max="3830" width="12.28515625" style="200" customWidth="1"/>
    <col min="3831" max="3831" width="9.140625" style="200"/>
    <col min="3832" max="3832" width="16" style="200" customWidth="1"/>
    <col min="3833" max="3833" width="23.42578125" style="200" customWidth="1"/>
    <col min="3834" max="3834" width="10.42578125" style="200" bestFit="1" customWidth="1"/>
    <col min="3835" max="3836" width="10.140625" style="200" customWidth="1"/>
    <col min="3837" max="3837" width="26.7109375" style="200" customWidth="1"/>
    <col min="3838" max="3838" width="54.28515625" style="200" bestFit="1" customWidth="1"/>
    <col min="3839" max="4080" width="9.140625" style="200"/>
    <col min="4081" max="4081" width="8" style="200" customWidth="1"/>
    <col min="4082" max="4082" width="48.42578125" style="200" bestFit="1" customWidth="1"/>
    <col min="4083" max="4083" width="12.7109375" style="200" customWidth="1"/>
    <col min="4084" max="4084" width="9.42578125" style="200" customWidth="1"/>
    <col min="4085" max="4085" width="15.7109375" style="200" customWidth="1"/>
    <col min="4086" max="4086" width="12.28515625" style="200" customWidth="1"/>
    <col min="4087" max="4087" width="9.140625" style="200"/>
    <col min="4088" max="4088" width="16" style="200" customWidth="1"/>
    <col min="4089" max="4089" width="23.42578125" style="200" customWidth="1"/>
    <col min="4090" max="4090" width="10.42578125" style="200" bestFit="1" customWidth="1"/>
    <col min="4091" max="4092" width="10.140625" style="200" customWidth="1"/>
    <col min="4093" max="4093" width="26.7109375" style="200" customWidth="1"/>
    <col min="4094" max="4094" width="54.28515625" style="200" bestFit="1" customWidth="1"/>
    <col min="4095" max="4336" width="9.140625" style="200"/>
    <col min="4337" max="4337" width="8" style="200" customWidth="1"/>
    <col min="4338" max="4338" width="48.42578125" style="200" bestFit="1" customWidth="1"/>
    <col min="4339" max="4339" width="12.7109375" style="200" customWidth="1"/>
    <col min="4340" max="4340" width="9.42578125" style="200" customWidth="1"/>
    <col min="4341" max="4341" width="15.7109375" style="200" customWidth="1"/>
    <col min="4342" max="4342" width="12.28515625" style="200" customWidth="1"/>
    <col min="4343" max="4343" width="9.140625" style="200"/>
    <col min="4344" max="4344" width="16" style="200" customWidth="1"/>
    <col min="4345" max="4345" width="23.42578125" style="200" customWidth="1"/>
    <col min="4346" max="4346" width="10.42578125" style="200" bestFit="1" customWidth="1"/>
    <col min="4347" max="4348" width="10.140625" style="200" customWidth="1"/>
    <col min="4349" max="4349" width="26.7109375" style="200" customWidth="1"/>
    <col min="4350" max="4350" width="54.28515625" style="200" bestFit="1" customWidth="1"/>
    <col min="4351" max="4592" width="9.140625" style="200"/>
    <col min="4593" max="4593" width="8" style="200" customWidth="1"/>
    <col min="4594" max="4594" width="48.42578125" style="200" bestFit="1" customWidth="1"/>
    <col min="4595" max="4595" width="12.7109375" style="200" customWidth="1"/>
    <col min="4596" max="4596" width="9.42578125" style="200" customWidth="1"/>
    <col min="4597" max="4597" width="15.7109375" style="200" customWidth="1"/>
    <col min="4598" max="4598" width="12.28515625" style="200" customWidth="1"/>
    <col min="4599" max="4599" width="9.140625" style="200"/>
    <col min="4600" max="4600" width="16" style="200" customWidth="1"/>
    <col min="4601" max="4601" width="23.42578125" style="200" customWidth="1"/>
    <col min="4602" max="4602" width="10.42578125" style="200" bestFit="1" customWidth="1"/>
    <col min="4603" max="4604" width="10.140625" style="200" customWidth="1"/>
    <col min="4605" max="4605" width="26.7109375" style="200" customWidth="1"/>
    <col min="4606" max="4606" width="54.28515625" style="200" bestFit="1" customWidth="1"/>
    <col min="4607" max="4848" width="9.140625" style="200"/>
    <col min="4849" max="4849" width="8" style="200" customWidth="1"/>
    <col min="4850" max="4850" width="48.42578125" style="200" bestFit="1" customWidth="1"/>
    <col min="4851" max="4851" width="12.7109375" style="200" customWidth="1"/>
    <col min="4852" max="4852" width="9.42578125" style="200" customWidth="1"/>
    <col min="4853" max="4853" width="15.7109375" style="200" customWidth="1"/>
    <col min="4854" max="4854" width="12.28515625" style="200" customWidth="1"/>
    <col min="4855" max="4855" width="9.140625" style="200"/>
    <col min="4856" max="4856" width="16" style="200" customWidth="1"/>
    <col min="4857" max="4857" width="23.42578125" style="200" customWidth="1"/>
    <col min="4858" max="4858" width="10.42578125" style="200" bestFit="1" customWidth="1"/>
    <col min="4859" max="4860" width="10.140625" style="200" customWidth="1"/>
    <col min="4861" max="4861" width="26.7109375" style="200" customWidth="1"/>
    <col min="4862" max="4862" width="54.28515625" style="200" bestFit="1" customWidth="1"/>
    <col min="4863" max="5104" width="9.140625" style="200"/>
    <col min="5105" max="5105" width="8" style="200" customWidth="1"/>
    <col min="5106" max="5106" width="48.42578125" style="200" bestFit="1" customWidth="1"/>
    <col min="5107" max="5107" width="12.7109375" style="200" customWidth="1"/>
    <col min="5108" max="5108" width="9.42578125" style="200" customWidth="1"/>
    <col min="5109" max="5109" width="15.7109375" style="200" customWidth="1"/>
    <col min="5110" max="5110" width="12.28515625" style="200" customWidth="1"/>
    <col min="5111" max="5111" width="9.140625" style="200"/>
    <col min="5112" max="5112" width="16" style="200" customWidth="1"/>
    <col min="5113" max="5113" width="23.42578125" style="200" customWidth="1"/>
    <col min="5114" max="5114" width="10.42578125" style="200" bestFit="1" customWidth="1"/>
    <col min="5115" max="5116" width="10.140625" style="200" customWidth="1"/>
    <col min="5117" max="5117" width="26.7109375" style="200" customWidth="1"/>
    <col min="5118" max="5118" width="54.28515625" style="200" bestFit="1" customWidth="1"/>
    <col min="5119" max="5360" width="9.140625" style="200"/>
    <col min="5361" max="5361" width="8" style="200" customWidth="1"/>
    <col min="5362" max="5362" width="48.42578125" style="200" bestFit="1" customWidth="1"/>
    <col min="5363" max="5363" width="12.7109375" style="200" customWidth="1"/>
    <col min="5364" max="5364" width="9.42578125" style="200" customWidth="1"/>
    <col min="5365" max="5365" width="15.7109375" style="200" customWidth="1"/>
    <col min="5366" max="5366" width="12.28515625" style="200" customWidth="1"/>
    <col min="5367" max="5367" width="9.140625" style="200"/>
    <col min="5368" max="5368" width="16" style="200" customWidth="1"/>
    <col min="5369" max="5369" width="23.42578125" style="200" customWidth="1"/>
    <col min="5370" max="5370" width="10.42578125" style="200" bestFit="1" customWidth="1"/>
    <col min="5371" max="5372" width="10.140625" style="200" customWidth="1"/>
    <col min="5373" max="5373" width="26.7109375" style="200" customWidth="1"/>
    <col min="5374" max="5374" width="54.28515625" style="200" bestFit="1" customWidth="1"/>
    <col min="5375" max="5616" width="9.140625" style="200"/>
    <col min="5617" max="5617" width="8" style="200" customWidth="1"/>
    <col min="5618" max="5618" width="48.42578125" style="200" bestFit="1" customWidth="1"/>
    <col min="5619" max="5619" width="12.7109375" style="200" customWidth="1"/>
    <col min="5620" max="5620" width="9.42578125" style="200" customWidth="1"/>
    <col min="5621" max="5621" width="15.7109375" style="200" customWidth="1"/>
    <col min="5622" max="5622" width="12.28515625" style="200" customWidth="1"/>
    <col min="5623" max="5623" width="9.140625" style="200"/>
    <col min="5624" max="5624" width="16" style="200" customWidth="1"/>
    <col min="5625" max="5625" width="23.42578125" style="200" customWidth="1"/>
    <col min="5626" max="5626" width="10.42578125" style="200" bestFit="1" customWidth="1"/>
    <col min="5627" max="5628" width="10.140625" style="200" customWidth="1"/>
    <col min="5629" max="5629" width="26.7109375" style="200" customWidth="1"/>
    <col min="5630" max="5630" width="54.28515625" style="200" bestFit="1" customWidth="1"/>
    <col min="5631" max="5872" width="9.140625" style="200"/>
    <col min="5873" max="5873" width="8" style="200" customWidth="1"/>
    <col min="5874" max="5874" width="48.42578125" style="200" bestFit="1" customWidth="1"/>
    <col min="5875" max="5875" width="12.7109375" style="200" customWidth="1"/>
    <col min="5876" max="5876" width="9.42578125" style="200" customWidth="1"/>
    <col min="5877" max="5877" width="15.7109375" style="200" customWidth="1"/>
    <col min="5878" max="5878" width="12.28515625" style="200" customWidth="1"/>
    <col min="5879" max="5879" width="9.140625" style="200"/>
    <col min="5880" max="5880" width="16" style="200" customWidth="1"/>
    <col min="5881" max="5881" width="23.42578125" style="200" customWidth="1"/>
    <col min="5882" max="5882" width="10.42578125" style="200" bestFit="1" customWidth="1"/>
    <col min="5883" max="5884" width="10.140625" style="200" customWidth="1"/>
    <col min="5885" max="5885" width="26.7109375" style="200" customWidth="1"/>
    <col min="5886" max="5886" width="54.28515625" style="200" bestFit="1" customWidth="1"/>
    <col min="5887" max="6128" width="9.140625" style="200"/>
    <col min="6129" max="6129" width="8" style="200" customWidth="1"/>
    <col min="6130" max="6130" width="48.42578125" style="200" bestFit="1" customWidth="1"/>
    <col min="6131" max="6131" width="12.7109375" style="200" customWidth="1"/>
    <col min="6132" max="6132" width="9.42578125" style="200" customWidth="1"/>
    <col min="6133" max="6133" width="15.7109375" style="200" customWidth="1"/>
    <col min="6134" max="6134" width="12.28515625" style="200" customWidth="1"/>
    <col min="6135" max="6135" width="9.140625" style="200"/>
    <col min="6136" max="6136" width="16" style="200" customWidth="1"/>
    <col min="6137" max="6137" width="23.42578125" style="200" customWidth="1"/>
    <col min="6138" max="6138" width="10.42578125" style="200" bestFit="1" customWidth="1"/>
    <col min="6139" max="6140" width="10.140625" style="200" customWidth="1"/>
    <col min="6141" max="6141" width="26.7109375" style="200" customWidth="1"/>
    <col min="6142" max="6142" width="54.28515625" style="200" bestFit="1" customWidth="1"/>
    <col min="6143" max="6384" width="9.140625" style="200"/>
    <col min="6385" max="6385" width="8" style="200" customWidth="1"/>
    <col min="6386" max="6386" width="48.42578125" style="200" bestFit="1" customWidth="1"/>
    <col min="6387" max="6387" width="12.7109375" style="200" customWidth="1"/>
    <col min="6388" max="6388" width="9.42578125" style="200" customWidth="1"/>
    <col min="6389" max="6389" width="15.7109375" style="200" customWidth="1"/>
    <col min="6390" max="6390" width="12.28515625" style="200" customWidth="1"/>
    <col min="6391" max="6391" width="9.140625" style="200"/>
    <col min="6392" max="6392" width="16" style="200" customWidth="1"/>
    <col min="6393" max="6393" width="23.42578125" style="200" customWidth="1"/>
    <col min="6394" max="6394" width="10.42578125" style="200" bestFit="1" customWidth="1"/>
    <col min="6395" max="6396" width="10.140625" style="200" customWidth="1"/>
    <col min="6397" max="6397" width="26.7109375" style="200" customWidth="1"/>
    <col min="6398" max="6398" width="54.28515625" style="200" bestFit="1" customWidth="1"/>
    <col min="6399" max="6640" width="9.140625" style="200"/>
    <col min="6641" max="6641" width="8" style="200" customWidth="1"/>
    <col min="6642" max="6642" width="48.42578125" style="200" bestFit="1" customWidth="1"/>
    <col min="6643" max="6643" width="12.7109375" style="200" customWidth="1"/>
    <col min="6644" max="6644" width="9.42578125" style="200" customWidth="1"/>
    <col min="6645" max="6645" width="15.7109375" style="200" customWidth="1"/>
    <col min="6646" max="6646" width="12.28515625" style="200" customWidth="1"/>
    <col min="6647" max="6647" width="9.140625" style="200"/>
    <col min="6648" max="6648" width="16" style="200" customWidth="1"/>
    <col min="6649" max="6649" width="23.42578125" style="200" customWidth="1"/>
    <col min="6650" max="6650" width="10.42578125" style="200" bestFit="1" customWidth="1"/>
    <col min="6651" max="6652" width="10.140625" style="200" customWidth="1"/>
    <col min="6653" max="6653" width="26.7109375" style="200" customWidth="1"/>
    <col min="6654" max="6654" width="54.28515625" style="200" bestFit="1" customWidth="1"/>
    <col min="6655" max="6896" width="9.140625" style="200"/>
    <col min="6897" max="6897" width="8" style="200" customWidth="1"/>
    <col min="6898" max="6898" width="48.42578125" style="200" bestFit="1" customWidth="1"/>
    <col min="6899" max="6899" width="12.7109375" style="200" customWidth="1"/>
    <col min="6900" max="6900" width="9.42578125" style="200" customWidth="1"/>
    <col min="6901" max="6901" width="15.7109375" style="200" customWidth="1"/>
    <col min="6902" max="6902" width="12.28515625" style="200" customWidth="1"/>
    <col min="6903" max="6903" width="9.140625" style="200"/>
    <col min="6904" max="6904" width="16" style="200" customWidth="1"/>
    <col min="6905" max="6905" width="23.42578125" style="200" customWidth="1"/>
    <col min="6906" max="6906" width="10.42578125" style="200" bestFit="1" customWidth="1"/>
    <col min="6907" max="6908" width="10.140625" style="200" customWidth="1"/>
    <col min="6909" max="6909" width="26.7109375" style="200" customWidth="1"/>
    <col min="6910" max="6910" width="54.28515625" style="200" bestFit="1" customWidth="1"/>
    <col min="6911" max="7152" width="9.140625" style="200"/>
    <col min="7153" max="7153" width="8" style="200" customWidth="1"/>
    <col min="7154" max="7154" width="48.42578125" style="200" bestFit="1" customWidth="1"/>
    <col min="7155" max="7155" width="12.7109375" style="200" customWidth="1"/>
    <col min="7156" max="7156" width="9.42578125" style="200" customWidth="1"/>
    <col min="7157" max="7157" width="15.7109375" style="200" customWidth="1"/>
    <col min="7158" max="7158" width="12.28515625" style="200" customWidth="1"/>
    <col min="7159" max="7159" width="9.140625" style="200"/>
    <col min="7160" max="7160" width="16" style="200" customWidth="1"/>
    <col min="7161" max="7161" width="23.42578125" style="200" customWidth="1"/>
    <col min="7162" max="7162" width="10.42578125" style="200" bestFit="1" customWidth="1"/>
    <col min="7163" max="7164" width="10.140625" style="200" customWidth="1"/>
    <col min="7165" max="7165" width="26.7109375" style="200" customWidth="1"/>
    <col min="7166" max="7166" width="54.28515625" style="200" bestFit="1" customWidth="1"/>
    <col min="7167" max="7408" width="9.140625" style="200"/>
    <col min="7409" max="7409" width="8" style="200" customWidth="1"/>
    <col min="7410" max="7410" width="48.42578125" style="200" bestFit="1" customWidth="1"/>
    <col min="7411" max="7411" width="12.7109375" style="200" customWidth="1"/>
    <col min="7412" max="7412" width="9.42578125" style="200" customWidth="1"/>
    <col min="7413" max="7413" width="15.7109375" style="200" customWidth="1"/>
    <col min="7414" max="7414" width="12.28515625" style="200" customWidth="1"/>
    <col min="7415" max="7415" width="9.140625" style="200"/>
    <col min="7416" max="7416" width="16" style="200" customWidth="1"/>
    <col min="7417" max="7417" width="23.42578125" style="200" customWidth="1"/>
    <col min="7418" max="7418" width="10.42578125" style="200" bestFit="1" customWidth="1"/>
    <col min="7419" max="7420" width="10.140625" style="200" customWidth="1"/>
    <col min="7421" max="7421" width="26.7109375" style="200" customWidth="1"/>
    <col min="7422" max="7422" width="54.28515625" style="200" bestFit="1" customWidth="1"/>
    <col min="7423" max="7664" width="9.140625" style="200"/>
    <col min="7665" max="7665" width="8" style="200" customWidth="1"/>
    <col min="7666" max="7666" width="48.42578125" style="200" bestFit="1" customWidth="1"/>
    <col min="7667" max="7667" width="12.7109375" style="200" customWidth="1"/>
    <col min="7668" max="7668" width="9.42578125" style="200" customWidth="1"/>
    <col min="7669" max="7669" width="15.7109375" style="200" customWidth="1"/>
    <col min="7670" max="7670" width="12.28515625" style="200" customWidth="1"/>
    <col min="7671" max="7671" width="9.140625" style="200"/>
    <col min="7672" max="7672" width="16" style="200" customWidth="1"/>
    <col min="7673" max="7673" width="23.42578125" style="200" customWidth="1"/>
    <col min="7674" max="7674" width="10.42578125" style="200" bestFit="1" customWidth="1"/>
    <col min="7675" max="7676" width="10.140625" style="200" customWidth="1"/>
    <col min="7677" max="7677" width="26.7109375" style="200" customWidth="1"/>
    <col min="7678" max="7678" width="54.28515625" style="200" bestFit="1" customWidth="1"/>
    <col min="7679" max="7920" width="9.140625" style="200"/>
    <col min="7921" max="7921" width="8" style="200" customWidth="1"/>
    <col min="7922" max="7922" width="48.42578125" style="200" bestFit="1" customWidth="1"/>
    <col min="7923" max="7923" width="12.7109375" style="200" customWidth="1"/>
    <col min="7924" max="7924" width="9.42578125" style="200" customWidth="1"/>
    <col min="7925" max="7925" width="15.7109375" style="200" customWidth="1"/>
    <col min="7926" max="7926" width="12.28515625" style="200" customWidth="1"/>
    <col min="7927" max="7927" width="9.140625" style="200"/>
    <col min="7928" max="7928" width="16" style="200" customWidth="1"/>
    <col min="7929" max="7929" width="23.42578125" style="200" customWidth="1"/>
    <col min="7930" max="7930" width="10.42578125" style="200" bestFit="1" customWidth="1"/>
    <col min="7931" max="7932" width="10.140625" style="200" customWidth="1"/>
    <col min="7933" max="7933" width="26.7109375" style="200" customWidth="1"/>
    <col min="7934" max="7934" width="54.28515625" style="200" bestFit="1" customWidth="1"/>
    <col min="7935" max="8176" width="9.140625" style="200"/>
    <col min="8177" max="8177" width="8" style="200" customWidth="1"/>
    <col min="8178" max="8178" width="48.42578125" style="200" bestFit="1" customWidth="1"/>
    <col min="8179" max="8179" width="12.7109375" style="200" customWidth="1"/>
    <col min="8180" max="8180" width="9.42578125" style="200" customWidth="1"/>
    <col min="8181" max="8181" width="15.7109375" style="200" customWidth="1"/>
    <col min="8182" max="8182" width="12.28515625" style="200" customWidth="1"/>
    <col min="8183" max="8183" width="9.140625" style="200"/>
    <col min="8184" max="8184" width="16" style="200" customWidth="1"/>
    <col min="8185" max="8185" width="23.42578125" style="200" customWidth="1"/>
    <col min="8186" max="8186" width="10.42578125" style="200" bestFit="1" customWidth="1"/>
    <col min="8187" max="8188" width="10.140625" style="200" customWidth="1"/>
    <col min="8189" max="8189" width="26.7109375" style="200" customWidth="1"/>
    <col min="8190" max="8190" width="54.28515625" style="200" bestFit="1" customWidth="1"/>
    <col min="8191" max="8432" width="9.140625" style="200"/>
    <col min="8433" max="8433" width="8" style="200" customWidth="1"/>
    <col min="8434" max="8434" width="48.42578125" style="200" bestFit="1" customWidth="1"/>
    <col min="8435" max="8435" width="12.7109375" style="200" customWidth="1"/>
    <col min="8436" max="8436" width="9.42578125" style="200" customWidth="1"/>
    <col min="8437" max="8437" width="15.7109375" style="200" customWidth="1"/>
    <col min="8438" max="8438" width="12.28515625" style="200" customWidth="1"/>
    <col min="8439" max="8439" width="9.140625" style="200"/>
    <col min="8440" max="8440" width="16" style="200" customWidth="1"/>
    <col min="8441" max="8441" width="23.42578125" style="200" customWidth="1"/>
    <col min="8442" max="8442" width="10.42578125" style="200" bestFit="1" customWidth="1"/>
    <col min="8443" max="8444" width="10.140625" style="200" customWidth="1"/>
    <col min="8445" max="8445" width="26.7109375" style="200" customWidth="1"/>
    <col min="8446" max="8446" width="54.28515625" style="200" bestFit="1" customWidth="1"/>
    <col min="8447" max="8688" width="9.140625" style="200"/>
    <col min="8689" max="8689" width="8" style="200" customWidth="1"/>
    <col min="8690" max="8690" width="48.42578125" style="200" bestFit="1" customWidth="1"/>
    <col min="8691" max="8691" width="12.7109375" style="200" customWidth="1"/>
    <col min="8692" max="8692" width="9.42578125" style="200" customWidth="1"/>
    <col min="8693" max="8693" width="15.7109375" style="200" customWidth="1"/>
    <col min="8694" max="8694" width="12.28515625" style="200" customWidth="1"/>
    <col min="8695" max="8695" width="9.140625" style="200"/>
    <col min="8696" max="8696" width="16" style="200" customWidth="1"/>
    <col min="8697" max="8697" width="23.42578125" style="200" customWidth="1"/>
    <col min="8698" max="8698" width="10.42578125" style="200" bestFit="1" customWidth="1"/>
    <col min="8699" max="8700" width="10.140625" style="200" customWidth="1"/>
    <col min="8701" max="8701" width="26.7109375" style="200" customWidth="1"/>
    <col min="8702" max="8702" width="54.28515625" style="200" bestFit="1" customWidth="1"/>
    <col min="8703" max="8944" width="9.140625" style="200"/>
    <col min="8945" max="8945" width="8" style="200" customWidth="1"/>
    <col min="8946" max="8946" width="48.42578125" style="200" bestFit="1" customWidth="1"/>
    <col min="8947" max="8947" width="12.7109375" style="200" customWidth="1"/>
    <col min="8948" max="8948" width="9.42578125" style="200" customWidth="1"/>
    <col min="8949" max="8949" width="15.7109375" style="200" customWidth="1"/>
    <col min="8950" max="8950" width="12.28515625" style="200" customWidth="1"/>
    <col min="8951" max="8951" width="9.140625" style="200"/>
    <col min="8952" max="8952" width="16" style="200" customWidth="1"/>
    <col min="8953" max="8953" width="23.42578125" style="200" customWidth="1"/>
    <col min="8954" max="8954" width="10.42578125" style="200" bestFit="1" customWidth="1"/>
    <col min="8955" max="8956" width="10.140625" style="200" customWidth="1"/>
    <col min="8957" max="8957" width="26.7109375" style="200" customWidth="1"/>
    <col min="8958" max="8958" width="54.28515625" style="200" bestFit="1" customWidth="1"/>
    <col min="8959" max="9200" width="9.140625" style="200"/>
    <col min="9201" max="9201" width="8" style="200" customWidth="1"/>
    <col min="9202" max="9202" width="48.42578125" style="200" bestFit="1" customWidth="1"/>
    <col min="9203" max="9203" width="12.7109375" style="200" customWidth="1"/>
    <col min="9204" max="9204" width="9.42578125" style="200" customWidth="1"/>
    <col min="9205" max="9205" width="15.7109375" style="200" customWidth="1"/>
    <col min="9206" max="9206" width="12.28515625" style="200" customWidth="1"/>
    <col min="9207" max="9207" width="9.140625" style="200"/>
    <col min="9208" max="9208" width="16" style="200" customWidth="1"/>
    <col min="9209" max="9209" width="23.42578125" style="200" customWidth="1"/>
    <col min="9210" max="9210" width="10.42578125" style="200" bestFit="1" customWidth="1"/>
    <col min="9211" max="9212" width="10.140625" style="200" customWidth="1"/>
    <col min="9213" max="9213" width="26.7109375" style="200" customWidth="1"/>
    <col min="9214" max="9214" width="54.28515625" style="200" bestFit="1" customWidth="1"/>
    <col min="9215" max="9456" width="9.140625" style="200"/>
    <col min="9457" max="9457" width="8" style="200" customWidth="1"/>
    <col min="9458" max="9458" width="48.42578125" style="200" bestFit="1" customWidth="1"/>
    <col min="9459" max="9459" width="12.7109375" style="200" customWidth="1"/>
    <col min="9460" max="9460" width="9.42578125" style="200" customWidth="1"/>
    <col min="9461" max="9461" width="15.7109375" style="200" customWidth="1"/>
    <col min="9462" max="9462" width="12.28515625" style="200" customWidth="1"/>
    <col min="9463" max="9463" width="9.140625" style="200"/>
    <col min="9464" max="9464" width="16" style="200" customWidth="1"/>
    <col min="9465" max="9465" width="23.42578125" style="200" customWidth="1"/>
    <col min="9466" max="9466" width="10.42578125" style="200" bestFit="1" customWidth="1"/>
    <col min="9467" max="9468" width="10.140625" style="200" customWidth="1"/>
    <col min="9469" max="9469" width="26.7109375" style="200" customWidth="1"/>
    <col min="9470" max="9470" width="54.28515625" style="200" bestFit="1" customWidth="1"/>
    <col min="9471" max="9712" width="9.140625" style="200"/>
    <col min="9713" max="9713" width="8" style="200" customWidth="1"/>
    <col min="9714" max="9714" width="48.42578125" style="200" bestFit="1" customWidth="1"/>
    <col min="9715" max="9715" width="12.7109375" style="200" customWidth="1"/>
    <col min="9716" max="9716" width="9.42578125" style="200" customWidth="1"/>
    <col min="9717" max="9717" width="15.7109375" style="200" customWidth="1"/>
    <col min="9718" max="9718" width="12.28515625" style="200" customWidth="1"/>
    <col min="9719" max="9719" width="9.140625" style="200"/>
    <col min="9720" max="9720" width="16" style="200" customWidth="1"/>
    <col min="9721" max="9721" width="23.42578125" style="200" customWidth="1"/>
    <col min="9722" max="9722" width="10.42578125" style="200" bestFit="1" customWidth="1"/>
    <col min="9723" max="9724" width="10.140625" style="200" customWidth="1"/>
    <col min="9725" max="9725" width="26.7109375" style="200" customWidth="1"/>
    <col min="9726" max="9726" width="54.28515625" style="200" bestFit="1" customWidth="1"/>
    <col min="9727" max="9968" width="9.140625" style="200"/>
    <col min="9969" max="9969" width="8" style="200" customWidth="1"/>
    <col min="9970" max="9970" width="48.42578125" style="200" bestFit="1" customWidth="1"/>
    <col min="9971" max="9971" width="12.7109375" style="200" customWidth="1"/>
    <col min="9972" max="9972" width="9.42578125" style="200" customWidth="1"/>
    <col min="9973" max="9973" width="15.7109375" style="200" customWidth="1"/>
    <col min="9974" max="9974" width="12.28515625" style="200" customWidth="1"/>
    <col min="9975" max="9975" width="9.140625" style="200"/>
    <col min="9976" max="9976" width="16" style="200" customWidth="1"/>
    <col min="9977" max="9977" width="23.42578125" style="200" customWidth="1"/>
    <col min="9978" max="9978" width="10.42578125" style="200" bestFit="1" customWidth="1"/>
    <col min="9979" max="9980" width="10.140625" style="200" customWidth="1"/>
    <col min="9981" max="9981" width="26.7109375" style="200" customWidth="1"/>
    <col min="9982" max="9982" width="54.28515625" style="200" bestFit="1" customWidth="1"/>
    <col min="9983" max="10224" width="9.140625" style="200"/>
    <col min="10225" max="10225" width="8" style="200" customWidth="1"/>
    <col min="10226" max="10226" width="48.42578125" style="200" bestFit="1" customWidth="1"/>
    <col min="10227" max="10227" width="12.7109375" style="200" customWidth="1"/>
    <col min="10228" max="10228" width="9.42578125" style="200" customWidth="1"/>
    <col min="10229" max="10229" width="15.7109375" style="200" customWidth="1"/>
    <col min="10230" max="10230" width="12.28515625" style="200" customWidth="1"/>
    <col min="10231" max="10231" width="9.140625" style="200"/>
    <col min="10232" max="10232" width="16" style="200" customWidth="1"/>
    <col min="10233" max="10233" width="23.42578125" style="200" customWidth="1"/>
    <col min="10234" max="10234" width="10.42578125" style="200" bestFit="1" customWidth="1"/>
    <col min="10235" max="10236" width="10.140625" style="200" customWidth="1"/>
    <col min="10237" max="10237" width="26.7109375" style="200" customWidth="1"/>
    <col min="10238" max="10238" width="54.28515625" style="200" bestFit="1" customWidth="1"/>
    <col min="10239" max="10480" width="9.140625" style="200"/>
    <col min="10481" max="10481" width="8" style="200" customWidth="1"/>
    <col min="10482" max="10482" width="48.42578125" style="200" bestFit="1" customWidth="1"/>
    <col min="10483" max="10483" width="12.7109375" style="200" customWidth="1"/>
    <col min="10484" max="10484" width="9.42578125" style="200" customWidth="1"/>
    <col min="10485" max="10485" width="15.7109375" style="200" customWidth="1"/>
    <col min="10486" max="10486" width="12.28515625" style="200" customWidth="1"/>
    <col min="10487" max="10487" width="9.140625" style="200"/>
    <col min="10488" max="10488" width="16" style="200" customWidth="1"/>
    <col min="10489" max="10489" width="23.42578125" style="200" customWidth="1"/>
    <col min="10490" max="10490" width="10.42578125" style="200" bestFit="1" customWidth="1"/>
    <col min="10491" max="10492" width="10.140625" style="200" customWidth="1"/>
    <col min="10493" max="10493" width="26.7109375" style="200" customWidth="1"/>
    <col min="10494" max="10494" width="54.28515625" style="200" bestFit="1" customWidth="1"/>
    <col min="10495" max="10736" width="9.140625" style="200"/>
    <col min="10737" max="10737" width="8" style="200" customWidth="1"/>
    <col min="10738" max="10738" width="48.42578125" style="200" bestFit="1" customWidth="1"/>
    <col min="10739" max="10739" width="12.7109375" style="200" customWidth="1"/>
    <col min="10740" max="10740" width="9.42578125" style="200" customWidth="1"/>
    <col min="10741" max="10741" width="15.7109375" style="200" customWidth="1"/>
    <col min="10742" max="10742" width="12.28515625" style="200" customWidth="1"/>
    <col min="10743" max="10743" width="9.140625" style="200"/>
    <col min="10744" max="10744" width="16" style="200" customWidth="1"/>
    <col min="10745" max="10745" width="23.42578125" style="200" customWidth="1"/>
    <col min="10746" max="10746" width="10.42578125" style="200" bestFit="1" customWidth="1"/>
    <col min="10747" max="10748" width="10.140625" style="200" customWidth="1"/>
    <col min="10749" max="10749" width="26.7109375" style="200" customWidth="1"/>
    <col min="10750" max="10750" width="54.28515625" style="200" bestFit="1" customWidth="1"/>
    <col min="10751" max="10992" width="9.140625" style="200"/>
    <col min="10993" max="10993" width="8" style="200" customWidth="1"/>
    <col min="10994" max="10994" width="48.42578125" style="200" bestFit="1" customWidth="1"/>
    <col min="10995" max="10995" width="12.7109375" style="200" customWidth="1"/>
    <col min="10996" max="10996" width="9.42578125" style="200" customWidth="1"/>
    <col min="10997" max="10997" width="15.7109375" style="200" customWidth="1"/>
    <col min="10998" max="10998" width="12.28515625" style="200" customWidth="1"/>
    <col min="10999" max="10999" width="9.140625" style="200"/>
    <col min="11000" max="11000" width="16" style="200" customWidth="1"/>
    <col min="11001" max="11001" width="23.42578125" style="200" customWidth="1"/>
    <col min="11002" max="11002" width="10.42578125" style="200" bestFit="1" customWidth="1"/>
    <col min="11003" max="11004" width="10.140625" style="200" customWidth="1"/>
    <col min="11005" max="11005" width="26.7109375" style="200" customWidth="1"/>
    <col min="11006" max="11006" width="54.28515625" style="200" bestFit="1" customWidth="1"/>
    <col min="11007" max="11248" width="9.140625" style="200"/>
    <col min="11249" max="11249" width="8" style="200" customWidth="1"/>
    <col min="11250" max="11250" width="48.42578125" style="200" bestFit="1" customWidth="1"/>
    <col min="11251" max="11251" width="12.7109375" style="200" customWidth="1"/>
    <col min="11252" max="11252" width="9.42578125" style="200" customWidth="1"/>
    <col min="11253" max="11253" width="15.7109375" style="200" customWidth="1"/>
    <col min="11254" max="11254" width="12.28515625" style="200" customWidth="1"/>
    <col min="11255" max="11255" width="9.140625" style="200"/>
    <col min="11256" max="11256" width="16" style="200" customWidth="1"/>
    <col min="11257" max="11257" width="23.42578125" style="200" customWidth="1"/>
    <col min="11258" max="11258" width="10.42578125" style="200" bestFit="1" customWidth="1"/>
    <col min="11259" max="11260" width="10.140625" style="200" customWidth="1"/>
    <col min="11261" max="11261" width="26.7109375" style="200" customWidth="1"/>
    <col min="11262" max="11262" width="54.28515625" style="200" bestFit="1" customWidth="1"/>
    <col min="11263" max="11504" width="9.140625" style="200"/>
    <col min="11505" max="11505" width="8" style="200" customWidth="1"/>
    <col min="11506" max="11506" width="48.42578125" style="200" bestFit="1" customWidth="1"/>
    <col min="11507" max="11507" width="12.7109375" style="200" customWidth="1"/>
    <col min="11508" max="11508" width="9.42578125" style="200" customWidth="1"/>
    <col min="11509" max="11509" width="15.7109375" style="200" customWidth="1"/>
    <col min="11510" max="11510" width="12.28515625" style="200" customWidth="1"/>
    <col min="11511" max="11511" width="9.140625" style="200"/>
    <col min="11512" max="11512" width="16" style="200" customWidth="1"/>
    <col min="11513" max="11513" width="23.42578125" style="200" customWidth="1"/>
    <col min="11514" max="11514" width="10.42578125" style="200" bestFit="1" customWidth="1"/>
    <col min="11515" max="11516" width="10.140625" style="200" customWidth="1"/>
    <col min="11517" max="11517" width="26.7109375" style="200" customWidth="1"/>
    <col min="11518" max="11518" width="54.28515625" style="200" bestFit="1" customWidth="1"/>
    <col min="11519" max="11760" width="9.140625" style="200"/>
    <col min="11761" max="11761" width="8" style="200" customWidth="1"/>
    <col min="11762" max="11762" width="48.42578125" style="200" bestFit="1" customWidth="1"/>
    <col min="11763" max="11763" width="12.7109375" style="200" customWidth="1"/>
    <col min="11764" max="11764" width="9.42578125" style="200" customWidth="1"/>
    <col min="11765" max="11765" width="15.7109375" style="200" customWidth="1"/>
    <col min="11766" max="11766" width="12.28515625" style="200" customWidth="1"/>
    <col min="11767" max="11767" width="9.140625" style="200"/>
    <col min="11768" max="11768" width="16" style="200" customWidth="1"/>
    <col min="11769" max="11769" width="23.42578125" style="200" customWidth="1"/>
    <col min="11770" max="11770" width="10.42578125" style="200" bestFit="1" customWidth="1"/>
    <col min="11771" max="11772" width="10.140625" style="200" customWidth="1"/>
    <col min="11773" max="11773" width="26.7109375" style="200" customWidth="1"/>
    <col min="11774" max="11774" width="54.28515625" style="200" bestFit="1" customWidth="1"/>
    <col min="11775" max="12016" width="9.140625" style="200"/>
    <col min="12017" max="12017" width="8" style="200" customWidth="1"/>
    <col min="12018" max="12018" width="48.42578125" style="200" bestFit="1" customWidth="1"/>
    <col min="12019" max="12019" width="12.7109375" style="200" customWidth="1"/>
    <col min="12020" max="12020" width="9.42578125" style="200" customWidth="1"/>
    <col min="12021" max="12021" width="15.7109375" style="200" customWidth="1"/>
    <col min="12022" max="12022" width="12.28515625" style="200" customWidth="1"/>
    <col min="12023" max="12023" width="9.140625" style="200"/>
    <col min="12024" max="12024" width="16" style="200" customWidth="1"/>
    <col min="12025" max="12025" width="23.42578125" style="200" customWidth="1"/>
    <col min="12026" max="12026" width="10.42578125" style="200" bestFit="1" customWidth="1"/>
    <col min="12027" max="12028" width="10.140625" style="200" customWidth="1"/>
    <col min="12029" max="12029" width="26.7109375" style="200" customWidth="1"/>
    <col min="12030" max="12030" width="54.28515625" style="200" bestFit="1" customWidth="1"/>
    <col min="12031" max="12272" width="9.140625" style="200"/>
    <col min="12273" max="12273" width="8" style="200" customWidth="1"/>
    <col min="12274" max="12274" width="48.42578125" style="200" bestFit="1" customWidth="1"/>
    <col min="12275" max="12275" width="12.7109375" style="200" customWidth="1"/>
    <col min="12276" max="12276" width="9.42578125" style="200" customWidth="1"/>
    <col min="12277" max="12277" width="15.7109375" style="200" customWidth="1"/>
    <col min="12278" max="12278" width="12.28515625" style="200" customWidth="1"/>
    <col min="12279" max="12279" width="9.140625" style="200"/>
    <col min="12280" max="12280" width="16" style="200" customWidth="1"/>
    <col min="12281" max="12281" width="23.42578125" style="200" customWidth="1"/>
    <col min="12282" max="12282" width="10.42578125" style="200" bestFit="1" customWidth="1"/>
    <col min="12283" max="12284" width="10.140625" style="200" customWidth="1"/>
    <col min="12285" max="12285" width="26.7109375" style="200" customWidth="1"/>
    <col min="12286" max="12286" width="54.28515625" style="200" bestFit="1" customWidth="1"/>
    <col min="12287" max="12528" width="9.140625" style="200"/>
    <col min="12529" max="12529" width="8" style="200" customWidth="1"/>
    <col min="12530" max="12530" width="48.42578125" style="200" bestFit="1" customWidth="1"/>
    <col min="12531" max="12531" width="12.7109375" style="200" customWidth="1"/>
    <col min="12532" max="12532" width="9.42578125" style="200" customWidth="1"/>
    <col min="12533" max="12533" width="15.7109375" style="200" customWidth="1"/>
    <col min="12534" max="12534" width="12.28515625" style="200" customWidth="1"/>
    <col min="12535" max="12535" width="9.140625" style="200"/>
    <col min="12536" max="12536" width="16" style="200" customWidth="1"/>
    <col min="12537" max="12537" width="23.42578125" style="200" customWidth="1"/>
    <col min="12538" max="12538" width="10.42578125" style="200" bestFit="1" customWidth="1"/>
    <col min="12539" max="12540" width="10.140625" style="200" customWidth="1"/>
    <col min="12541" max="12541" width="26.7109375" style="200" customWidth="1"/>
    <col min="12542" max="12542" width="54.28515625" style="200" bestFit="1" customWidth="1"/>
    <col min="12543" max="12784" width="9.140625" style="200"/>
    <col min="12785" max="12785" width="8" style="200" customWidth="1"/>
    <col min="12786" max="12786" width="48.42578125" style="200" bestFit="1" customWidth="1"/>
    <col min="12787" max="12787" width="12.7109375" style="200" customWidth="1"/>
    <col min="12788" max="12788" width="9.42578125" style="200" customWidth="1"/>
    <col min="12789" max="12789" width="15.7109375" style="200" customWidth="1"/>
    <col min="12790" max="12790" width="12.28515625" style="200" customWidth="1"/>
    <col min="12791" max="12791" width="9.140625" style="200"/>
    <col min="12792" max="12792" width="16" style="200" customWidth="1"/>
    <col min="12793" max="12793" width="23.42578125" style="200" customWidth="1"/>
    <col min="12794" max="12794" width="10.42578125" style="200" bestFit="1" customWidth="1"/>
    <col min="12795" max="12796" width="10.140625" style="200" customWidth="1"/>
    <col min="12797" max="12797" width="26.7109375" style="200" customWidth="1"/>
    <col min="12798" max="12798" width="54.28515625" style="200" bestFit="1" customWidth="1"/>
    <col min="12799" max="13040" width="9.140625" style="200"/>
    <col min="13041" max="13041" width="8" style="200" customWidth="1"/>
    <col min="13042" max="13042" width="48.42578125" style="200" bestFit="1" customWidth="1"/>
    <col min="13043" max="13043" width="12.7109375" style="200" customWidth="1"/>
    <col min="13044" max="13044" width="9.42578125" style="200" customWidth="1"/>
    <col min="13045" max="13045" width="15.7109375" style="200" customWidth="1"/>
    <col min="13046" max="13046" width="12.28515625" style="200" customWidth="1"/>
    <col min="13047" max="13047" width="9.140625" style="200"/>
    <col min="13048" max="13048" width="16" style="200" customWidth="1"/>
    <col min="13049" max="13049" width="23.42578125" style="200" customWidth="1"/>
    <col min="13050" max="13050" width="10.42578125" style="200" bestFit="1" customWidth="1"/>
    <col min="13051" max="13052" width="10.140625" style="200" customWidth="1"/>
    <col min="13053" max="13053" width="26.7109375" style="200" customWidth="1"/>
    <col min="13054" max="13054" width="54.28515625" style="200" bestFit="1" customWidth="1"/>
    <col min="13055" max="13296" width="9.140625" style="200"/>
    <col min="13297" max="13297" width="8" style="200" customWidth="1"/>
    <col min="13298" max="13298" width="48.42578125" style="200" bestFit="1" customWidth="1"/>
    <col min="13299" max="13299" width="12.7109375" style="200" customWidth="1"/>
    <col min="13300" max="13300" width="9.42578125" style="200" customWidth="1"/>
    <col min="13301" max="13301" width="15.7109375" style="200" customWidth="1"/>
    <col min="13302" max="13302" width="12.28515625" style="200" customWidth="1"/>
    <col min="13303" max="13303" width="9.140625" style="200"/>
    <col min="13304" max="13304" width="16" style="200" customWidth="1"/>
    <col min="13305" max="13305" width="23.42578125" style="200" customWidth="1"/>
    <col min="13306" max="13306" width="10.42578125" style="200" bestFit="1" customWidth="1"/>
    <col min="13307" max="13308" width="10.140625" style="200" customWidth="1"/>
    <col min="13309" max="13309" width="26.7109375" style="200" customWidth="1"/>
    <col min="13310" max="13310" width="54.28515625" style="200" bestFit="1" customWidth="1"/>
    <col min="13311" max="13552" width="9.140625" style="200"/>
    <col min="13553" max="13553" width="8" style="200" customWidth="1"/>
    <col min="13554" max="13554" width="48.42578125" style="200" bestFit="1" customWidth="1"/>
    <col min="13555" max="13555" width="12.7109375" style="200" customWidth="1"/>
    <col min="13556" max="13556" width="9.42578125" style="200" customWidth="1"/>
    <col min="13557" max="13557" width="15.7109375" style="200" customWidth="1"/>
    <col min="13558" max="13558" width="12.28515625" style="200" customWidth="1"/>
    <col min="13559" max="13559" width="9.140625" style="200"/>
    <col min="13560" max="13560" width="16" style="200" customWidth="1"/>
    <col min="13561" max="13561" width="23.42578125" style="200" customWidth="1"/>
    <col min="13562" max="13562" width="10.42578125" style="200" bestFit="1" customWidth="1"/>
    <col min="13563" max="13564" width="10.140625" style="200" customWidth="1"/>
    <col min="13565" max="13565" width="26.7109375" style="200" customWidth="1"/>
    <col min="13566" max="13566" width="54.28515625" style="200" bestFit="1" customWidth="1"/>
    <col min="13567" max="13808" width="9.140625" style="200"/>
    <col min="13809" max="13809" width="8" style="200" customWidth="1"/>
    <col min="13810" max="13810" width="48.42578125" style="200" bestFit="1" customWidth="1"/>
    <col min="13811" max="13811" width="12.7109375" style="200" customWidth="1"/>
    <col min="13812" max="13812" width="9.42578125" style="200" customWidth="1"/>
    <col min="13813" max="13813" width="15.7109375" style="200" customWidth="1"/>
    <col min="13814" max="13814" width="12.28515625" style="200" customWidth="1"/>
    <col min="13815" max="13815" width="9.140625" style="200"/>
    <col min="13816" max="13816" width="16" style="200" customWidth="1"/>
    <col min="13817" max="13817" width="23.42578125" style="200" customWidth="1"/>
    <col min="13818" max="13818" width="10.42578125" style="200" bestFit="1" customWidth="1"/>
    <col min="13819" max="13820" width="10.140625" style="200" customWidth="1"/>
    <col min="13821" max="13821" width="26.7109375" style="200" customWidth="1"/>
    <col min="13822" max="13822" width="54.28515625" style="200" bestFit="1" customWidth="1"/>
    <col min="13823" max="14064" width="9.140625" style="200"/>
    <col min="14065" max="14065" width="8" style="200" customWidth="1"/>
    <col min="14066" max="14066" width="48.42578125" style="200" bestFit="1" customWidth="1"/>
    <col min="14067" max="14067" width="12.7109375" style="200" customWidth="1"/>
    <col min="14068" max="14068" width="9.42578125" style="200" customWidth="1"/>
    <col min="14069" max="14069" width="15.7109375" style="200" customWidth="1"/>
    <col min="14070" max="14070" width="12.28515625" style="200" customWidth="1"/>
    <col min="14071" max="14071" width="9.140625" style="200"/>
    <col min="14072" max="14072" width="16" style="200" customWidth="1"/>
    <col min="14073" max="14073" width="23.42578125" style="200" customWidth="1"/>
    <col min="14074" max="14074" width="10.42578125" style="200" bestFit="1" customWidth="1"/>
    <col min="14075" max="14076" width="10.140625" style="200" customWidth="1"/>
    <col min="14077" max="14077" width="26.7109375" style="200" customWidth="1"/>
    <col min="14078" max="14078" width="54.28515625" style="200" bestFit="1" customWidth="1"/>
    <col min="14079" max="14320" width="9.140625" style="200"/>
    <col min="14321" max="14321" width="8" style="200" customWidth="1"/>
    <col min="14322" max="14322" width="48.42578125" style="200" bestFit="1" customWidth="1"/>
    <col min="14323" max="14323" width="12.7109375" style="200" customWidth="1"/>
    <col min="14324" max="14324" width="9.42578125" style="200" customWidth="1"/>
    <col min="14325" max="14325" width="15.7109375" style="200" customWidth="1"/>
    <col min="14326" max="14326" width="12.28515625" style="200" customWidth="1"/>
    <col min="14327" max="14327" width="9.140625" style="200"/>
    <col min="14328" max="14328" width="16" style="200" customWidth="1"/>
    <col min="14329" max="14329" width="23.42578125" style="200" customWidth="1"/>
    <col min="14330" max="14330" width="10.42578125" style="200" bestFit="1" customWidth="1"/>
    <col min="14331" max="14332" width="10.140625" style="200" customWidth="1"/>
    <col min="14333" max="14333" width="26.7109375" style="200" customWidth="1"/>
    <col min="14334" max="14334" width="54.28515625" style="200" bestFit="1" customWidth="1"/>
    <col min="14335" max="14576" width="9.140625" style="200"/>
    <col min="14577" max="14577" width="8" style="200" customWidth="1"/>
    <col min="14578" max="14578" width="48.42578125" style="200" bestFit="1" customWidth="1"/>
    <col min="14579" max="14579" width="12.7109375" style="200" customWidth="1"/>
    <col min="14580" max="14580" width="9.42578125" style="200" customWidth="1"/>
    <col min="14581" max="14581" width="15.7109375" style="200" customWidth="1"/>
    <col min="14582" max="14582" width="12.28515625" style="200" customWidth="1"/>
    <col min="14583" max="14583" width="9.140625" style="200"/>
    <col min="14584" max="14584" width="16" style="200" customWidth="1"/>
    <col min="14585" max="14585" width="23.42578125" style="200" customWidth="1"/>
    <col min="14586" max="14586" width="10.42578125" style="200" bestFit="1" customWidth="1"/>
    <col min="14587" max="14588" width="10.140625" style="200" customWidth="1"/>
    <col min="14589" max="14589" width="26.7109375" style="200" customWidth="1"/>
    <col min="14590" max="14590" width="54.28515625" style="200" bestFit="1" customWidth="1"/>
    <col min="14591" max="14832" width="9.140625" style="200"/>
    <col min="14833" max="14833" width="8" style="200" customWidth="1"/>
    <col min="14834" max="14834" width="48.42578125" style="200" bestFit="1" customWidth="1"/>
    <col min="14835" max="14835" width="12.7109375" style="200" customWidth="1"/>
    <col min="14836" max="14836" width="9.42578125" style="200" customWidth="1"/>
    <col min="14837" max="14837" width="15.7109375" style="200" customWidth="1"/>
    <col min="14838" max="14838" width="12.28515625" style="200" customWidth="1"/>
    <col min="14839" max="14839" width="9.140625" style="200"/>
    <col min="14840" max="14840" width="16" style="200" customWidth="1"/>
    <col min="14841" max="14841" width="23.42578125" style="200" customWidth="1"/>
    <col min="14842" max="14842" width="10.42578125" style="200" bestFit="1" customWidth="1"/>
    <col min="14843" max="14844" width="10.140625" style="200" customWidth="1"/>
    <col min="14845" max="14845" width="26.7109375" style="200" customWidth="1"/>
    <col min="14846" max="14846" width="54.28515625" style="200" bestFit="1" customWidth="1"/>
    <col min="14847" max="15088" width="9.140625" style="200"/>
    <col min="15089" max="15089" width="8" style="200" customWidth="1"/>
    <col min="15090" max="15090" width="48.42578125" style="200" bestFit="1" customWidth="1"/>
    <col min="15091" max="15091" width="12.7109375" style="200" customWidth="1"/>
    <col min="15092" max="15092" width="9.42578125" style="200" customWidth="1"/>
    <col min="15093" max="15093" width="15.7109375" style="200" customWidth="1"/>
    <col min="15094" max="15094" width="12.28515625" style="200" customWidth="1"/>
    <col min="15095" max="15095" width="9.140625" style="200"/>
    <col min="15096" max="15096" width="16" style="200" customWidth="1"/>
    <col min="15097" max="15097" width="23.42578125" style="200" customWidth="1"/>
    <col min="15098" max="15098" width="10.42578125" style="200" bestFit="1" customWidth="1"/>
    <col min="15099" max="15100" width="10.140625" style="200" customWidth="1"/>
    <col min="15101" max="15101" width="26.7109375" style="200" customWidth="1"/>
    <col min="15102" max="15102" width="54.28515625" style="200" bestFit="1" customWidth="1"/>
    <col min="15103" max="15344" width="9.140625" style="200"/>
    <col min="15345" max="15345" width="8" style="200" customWidth="1"/>
    <col min="15346" max="15346" width="48.42578125" style="200" bestFit="1" customWidth="1"/>
    <col min="15347" max="15347" width="12.7109375" style="200" customWidth="1"/>
    <col min="15348" max="15348" width="9.42578125" style="200" customWidth="1"/>
    <col min="15349" max="15349" width="15.7109375" style="200" customWidth="1"/>
    <col min="15350" max="15350" width="12.28515625" style="200" customWidth="1"/>
    <col min="15351" max="15351" width="9.140625" style="200"/>
    <col min="15352" max="15352" width="16" style="200" customWidth="1"/>
    <col min="15353" max="15353" width="23.42578125" style="200" customWidth="1"/>
    <col min="15354" max="15354" width="10.42578125" style="200" bestFit="1" customWidth="1"/>
    <col min="15355" max="15356" width="10.140625" style="200" customWidth="1"/>
    <col min="15357" max="15357" width="26.7109375" style="200" customWidth="1"/>
    <col min="15358" max="15358" width="54.28515625" style="200" bestFit="1" customWidth="1"/>
    <col min="15359" max="15600" width="9.140625" style="200"/>
    <col min="15601" max="15601" width="8" style="200" customWidth="1"/>
    <col min="15602" max="15602" width="48.42578125" style="200" bestFit="1" customWidth="1"/>
    <col min="15603" max="15603" width="12.7109375" style="200" customWidth="1"/>
    <col min="15604" max="15604" width="9.42578125" style="200" customWidth="1"/>
    <col min="15605" max="15605" width="15.7109375" style="200" customWidth="1"/>
    <col min="15606" max="15606" width="12.28515625" style="200" customWidth="1"/>
    <col min="15607" max="15607" width="9.140625" style="200"/>
    <col min="15608" max="15608" width="16" style="200" customWidth="1"/>
    <col min="15609" max="15609" width="23.42578125" style="200" customWidth="1"/>
    <col min="15610" max="15610" width="10.42578125" style="200" bestFit="1" customWidth="1"/>
    <col min="15611" max="15612" width="10.140625" style="200" customWidth="1"/>
    <col min="15613" max="15613" width="26.7109375" style="200" customWidth="1"/>
    <col min="15614" max="15614" width="54.28515625" style="200" bestFit="1" customWidth="1"/>
    <col min="15615" max="15856" width="9.140625" style="200"/>
    <col min="15857" max="15857" width="8" style="200" customWidth="1"/>
    <col min="15858" max="15858" width="48.42578125" style="200" bestFit="1" customWidth="1"/>
    <col min="15859" max="15859" width="12.7109375" style="200" customWidth="1"/>
    <col min="15860" max="15860" width="9.42578125" style="200" customWidth="1"/>
    <col min="15861" max="15861" width="15.7109375" style="200" customWidth="1"/>
    <col min="15862" max="15862" width="12.28515625" style="200" customWidth="1"/>
    <col min="15863" max="15863" width="9.140625" style="200"/>
    <col min="15864" max="15864" width="16" style="200" customWidth="1"/>
    <col min="15865" max="15865" width="23.42578125" style="200" customWidth="1"/>
    <col min="15866" max="15866" width="10.42578125" style="200" bestFit="1" customWidth="1"/>
    <col min="15867" max="15868" width="10.140625" style="200" customWidth="1"/>
    <col min="15869" max="15869" width="26.7109375" style="200" customWidth="1"/>
    <col min="15870" max="15870" width="54.28515625" style="200" bestFit="1" customWidth="1"/>
    <col min="15871" max="16112" width="9.140625" style="200"/>
    <col min="16113" max="16113" width="8" style="200" customWidth="1"/>
    <col min="16114" max="16114" width="48.42578125" style="200" bestFit="1" customWidth="1"/>
    <col min="16115" max="16115" width="12.7109375" style="200" customWidth="1"/>
    <col min="16116" max="16116" width="9.42578125" style="200" customWidth="1"/>
    <col min="16117" max="16117" width="15.7109375" style="200" customWidth="1"/>
    <col min="16118" max="16118" width="12.28515625" style="200" customWidth="1"/>
    <col min="16119" max="16119" width="9.140625" style="200"/>
    <col min="16120" max="16120" width="16" style="200" customWidth="1"/>
    <col min="16121" max="16121" width="23.42578125" style="200" customWidth="1"/>
    <col min="16122" max="16122" width="10.42578125" style="200" bestFit="1" customWidth="1"/>
    <col min="16123" max="16124" width="10.140625" style="200" customWidth="1"/>
    <col min="16125" max="16125" width="26.7109375" style="200" customWidth="1"/>
    <col min="16126" max="16126" width="54.28515625" style="200" bestFit="1" customWidth="1"/>
    <col min="16127" max="16384" width="9.140625" style="200"/>
  </cols>
  <sheetData>
    <row r="1" spans="1:11" ht="15" customHeight="1" x14ac:dyDescent="0.2">
      <c r="A1" s="198" t="s">
        <v>258</v>
      </c>
      <c r="B1" s="541" t="s">
        <v>259</v>
      </c>
      <c r="C1" s="541"/>
      <c r="D1" s="541"/>
      <c r="E1" s="199"/>
      <c r="F1" s="199"/>
      <c r="G1" s="199"/>
      <c r="H1" s="199"/>
      <c r="I1" s="199"/>
      <c r="J1" s="199"/>
      <c r="K1" s="199"/>
    </row>
    <row r="2" spans="1:11" ht="15" customHeight="1" x14ac:dyDescent="0.2">
      <c r="A2" s="201"/>
      <c r="B2" s="201"/>
      <c r="C2" s="199"/>
      <c r="D2" s="222"/>
      <c r="E2" s="199"/>
      <c r="F2" s="199"/>
      <c r="G2" s="199"/>
      <c r="H2" s="199"/>
      <c r="I2" s="199"/>
      <c r="J2" s="199"/>
      <c r="K2" s="199"/>
    </row>
    <row r="3" spans="1:11" ht="15" customHeight="1" x14ac:dyDescent="0.2">
      <c r="A3" s="213" t="s">
        <v>166</v>
      </c>
      <c r="B3" s="255" t="s">
        <v>41</v>
      </c>
      <c r="C3" s="256"/>
      <c r="D3" s="257"/>
      <c r="E3" s="199"/>
      <c r="F3" s="199"/>
      <c r="G3" s="199"/>
      <c r="H3" s="199"/>
      <c r="I3" s="199"/>
      <c r="J3" s="199"/>
      <c r="K3" s="199"/>
    </row>
    <row r="4" spans="1:11" ht="15" customHeight="1" x14ac:dyDescent="0.2">
      <c r="A4" s="213" t="s">
        <v>167</v>
      </c>
      <c r="B4" s="459"/>
      <c r="C4" s="596"/>
      <c r="D4" s="597"/>
      <c r="E4" s="199"/>
      <c r="F4" s="199"/>
      <c r="G4" s="199"/>
      <c r="H4" s="199"/>
      <c r="I4" s="199"/>
      <c r="J4" s="199"/>
      <c r="K4" s="199"/>
    </row>
    <row r="5" spans="1:11" ht="15" customHeight="1" x14ac:dyDescent="0.2">
      <c r="A5" s="214" t="s">
        <v>168</v>
      </c>
      <c r="B5" s="460"/>
      <c r="C5" s="598"/>
      <c r="D5" s="599"/>
      <c r="E5" s="199"/>
      <c r="F5" s="199"/>
      <c r="G5" s="199"/>
      <c r="H5" s="199"/>
      <c r="I5" s="199"/>
      <c r="J5" s="199"/>
      <c r="K5" s="199"/>
    </row>
    <row r="6" spans="1:11" ht="15" customHeight="1" x14ac:dyDescent="0.2">
      <c r="A6" s="214" t="s">
        <v>169</v>
      </c>
      <c r="B6" s="455"/>
      <c r="C6" s="596"/>
      <c r="D6" s="597"/>
      <c r="E6" s="199"/>
      <c r="F6" s="199"/>
      <c r="G6" s="199"/>
      <c r="H6" s="199"/>
      <c r="I6" s="199"/>
      <c r="J6" s="199"/>
      <c r="K6" s="199"/>
    </row>
    <row r="7" spans="1:11" ht="15" customHeight="1" x14ac:dyDescent="0.2">
      <c r="A7" s="214" t="s">
        <v>170</v>
      </c>
      <c r="B7" s="255" t="s">
        <v>260</v>
      </c>
      <c r="C7" s="600"/>
      <c r="D7" s="601"/>
      <c r="E7" s="199"/>
      <c r="F7" s="199"/>
      <c r="G7" s="199"/>
      <c r="H7" s="199"/>
      <c r="I7" s="199"/>
      <c r="J7" s="199"/>
      <c r="K7" s="199"/>
    </row>
    <row r="8" spans="1:11" ht="15" customHeight="1" x14ac:dyDescent="0.2">
      <c r="A8" s="213" t="s">
        <v>172</v>
      </c>
      <c r="B8" s="461"/>
      <c r="C8" s="596"/>
      <c r="D8" s="597"/>
      <c r="E8" s="199"/>
      <c r="F8" s="215"/>
      <c r="G8" s="199"/>
      <c r="H8" s="199"/>
      <c r="I8" s="199"/>
      <c r="J8" s="199"/>
      <c r="K8" s="199"/>
    </row>
    <row r="9" spans="1:11" ht="15" customHeight="1" x14ac:dyDescent="0.2">
      <c r="A9" s="202"/>
      <c r="B9" s="202"/>
      <c r="C9" s="204"/>
      <c r="D9" s="205"/>
      <c r="E9" s="199"/>
      <c r="F9" s="199"/>
      <c r="G9" s="199"/>
      <c r="H9" s="199"/>
      <c r="I9" s="199"/>
      <c r="J9" s="199"/>
      <c r="K9" s="199"/>
    </row>
    <row r="10" spans="1:11" ht="15" customHeight="1" x14ac:dyDescent="0.2">
      <c r="A10" s="210">
        <v>5</v>
      </c>
      <c r="B10" s="225" t="s">
        <v>9</v>
      </c>
      <c r="C10" s="210" t="s">
        <v>173</v>
      </c>
      <c r="D10" s="210" t="s">
        <v>70</v>
      </c>
      <c r="E10" s="199"/>
      <c r="F10" s="199"/>
      <c r="G10" s="199"/>
      <c r="H10" s="199"/>
      <c r="I10" s="199"/>
      <c r="J10" s="199"/>
      <c r="K10" s="199"/>
    </row>
    <row r="11" spans="1:11" ht="15" customHeight="1" x14ac:dyDescent="0.2">
      <c r="A11" s="226"/>
      <c r="B11" s="227"/>
      <c r="C11" s="227"/>
      <c r="D11" s="228"/>
      <c r="E11" s="199"/>
      <c r="F11" s="199"/>
      <c r="G11" s="199"/>
      <c r="H11" s="199"/>
      <c r="I11" s="199"/>
      <c r="J11" s="199"/>
      <c r="K11" s="199"/>
    </row>
    <row r="12" spans="1:11" ht="15" customHeight="1" x14ac:dyDescent="0.2">
      <c r="A12" s="250" t="s">
        <v>174</v>
      </c>
      <c r="B12" s="229" t="s">
        <v>175</v>
      </c>
      <c r="C12" s="230">
        <f>SUM(C13:C21)</f>
        <v>0</v>
      </c>
      <c r="D12" s="230">
        <f>SUM(D13:D21)</f>
        <v>0</v>
      </c>
    </row>
    <row r="13" spans="1:11" ht="15" customHeight="1" x14ac:dyDescent="0.2">
      <c r="A13" s="268" t="s">
        <v>176</v>
      </c>
      <c r="B13" s="239" t="s">
        <v>177</v>
      </c>
      <c r="C13" s="457"/>
      <c r="D13" s="231">
        <f>ROUND(($B$8*C13/100),2)</f>
        <v>0</v>
      </c>
    </row>
    <row r="14" spans="1:11" ht="15" customHeight="1" x14ac:dyDescent="0.2">
      <c r="A14" s="268" t="s">
        <v>178</v>
      </c>
      <c r="B14" s="239" t="s">
        <v>179</v>
      </c>
      <c r="C14" s="457"/>
      <c r="D14" s="231">
        <f t="shared" ref="D14:D21" si="0">ROUND(($B$8*C14/100),2)</f>
        <v>0</v>
      </c>
    </row>
    <row r="15" spans="1:11" ht="15" customHeight="1" x14ac:dyDescent="0.2">
      <c r="A15" s="268" t="s">
        <v>180</v>
      </c>
      <c r="B15" s="239" t="s">
        <v>181</v>
      </c>
      <c r="C15" s="457"/>
      <c r="D15" s="231">
        <f t="shared" si="0"/>
        <v>0</v>
      </c>
    </row>
    <row r="16" spans="1:11" ht="15" customHeight="1" x14ac:dyDescent="0.2">
      <c r="A16" s="268" t="s">
        <v>182</v>
      </c>
      <c r="B16" s="239" t="s">
        <v>183</v>
      </c>
      <c r="C16" s="457"/>
      <c r="D16" s="231">
        <f t="shared" si="0"/>
        <v>0</v>
      </c>
    </row>
    <row r="17" spans="1:11" ht="15" customHeight="1" x14ac:dyDescent="0.2">
      <c r="A17" s="268" t="s">
        <v>184</v>
      </c>
      <c r="B17" s="239" t="s">
        <v>185</v>
      </c>
      <c r="C17" s="457"/>
      <c r="D17" s="231">
        <f t="shared" si="0"/>
        <v>0</v>
      </c>
    </row>
    <row r="18" spans="1:11" ht="15" customHeight="1" x14ac:dyDescent="0.2">
      <c r="A18" s="268" t="s">
        <v>186</v>
      </c>
      <c r="B18" s="239" t="s">
        <v>187</v>
      </c>
      <c r="C18" s="457"/>
      <c r="D18" s="231">
        <f t="shared" si="0"/>
        <v>0</v>
      </c>
    </row>
    <row r="19" spans="1:11" ht="15" customHeight="1" x14ac:dyDescent="0.2">
      <c r="A19" s="268" t="s">
        <v>188</v>
      </c>
      <c r="B19" s="239" t="s">
        <v>189</v>
      </c>
      <c r="C19" s="457"/>
      <c r="D19" s="231">
        <f t="shared" si="0"/>
        <v>0</v>
      </c>
    </row>
    <row r="20" spans="1:11" ht="15" customHeight="1" x14ac:dyDescent="0.2">
      <c r="A20" s="268" t="s">
        <v>190</v>
      </c>
      <c r="B20" s="239" t="s">
        <v>191</v>
      </c>
      <c r="C20" s="457"/>
      <c r="D20" s="231">
        <f t="shared" si="0"/>
        <v>0</v>
      </c>
    </row>
    <row r="21" spans="1:11" ht="15" customHeight="1" x14ac:dyDescent="0.2">
      <c r="A21" s="268" t="s">
        <v>192</v>
      </c>
      <c r="B21" s="239" t="s">
        <v>193</v>
      </c>
      <c r="C21" s="457"/>
      <c r="D21" s="231">
        <f t="shared" si="0"/>
        <v>0</v>
      </c>
    </row>
    <row r="22" spans="1:11" ht="15" customHeight="1" x14ac:dyDescent="0.2">
      <c r="A22" s="202"/>
      <c r="B22" s="227"/>
      <c r="C22" s="227"/>
      <c r="D22" s="228"/>
      <c r="E22" s="199"/>
      <c r="F22" s="199"/>
      <c r="G22" s="199"/>
      <c r="H22" s="199"/>
      <c r="I22" s="199"/>
      <c r="J22" s="199"/>
      <c r="K22" s="199"/>
    </row>
    <row r="23" spans="1:11" ht="15" customHeight="1" x14ac:dyDescent="0.2">
      <c r="A23" s="250" t="s">
        <v>194</v>
      </c>
      <c r="B23" s="229" t="s">
        <v>195</v>
      </c>
      <c r="C23" s="230">
        <f>SUM(C24:C30)</f>
        <v>0</v>
      </c>
      <c r="D23" s="230">
        <f>SUM(D24:D30)</f>
        <v>0</v>
      </c>
    </row>
    <row r="24" spans="1:11" ht="15" customHeight="1" x14ac:dyDescent="0.2">
      <c r="A24" s="268" t="s">
        <v>196</v>
      </c>
      <c r="B24" s="239" t="s">
        <v>197</v>
      </c>
      <c r="C24" s="457"/>
      <c r="D24" s="231">
        <f>ROUND(($B$8*C24/100),2)</f>
        <v>0</v>
      </c>
    </row>
    <row r="25" spans="1:11" ht="15" customHeight="1" x14ac:dyDescent="0.2">
      <c r="A25" s="268" t="s">
        <v>198</v>
      </c>
      <c r="B25" s="239" t="s">
        <v>199</v>
      </c>
      <c r="C25" s="457"/>
      <c r="D25" s="231">
        <f t="shared" ref="D25:D30" si="1">ROUND(($B$8*C25/100),2)</f>
        <v>0</v>
      </c>
    </row>
    <row r="26" spans="1:11" ht="15" customHeight="1" x14ac:dyDescent="0.2">
      <c r="A26" s="268" t="s">
        <v>200</v>
      </c>
      <c r="B26" s="239" t="s">
        <v>201</v>
      </c>
      <c r="C26" s="457"/>
      <c r="D26" s="231">
        <f t="shared" si="1"/>
        <v>0</v>
      </c>
      <c r="I26" s="206"/>
    </row>
    <row r="27" spans="1:11" ht="15" customHeight="1" x14ac:dyDescent="0.2">
      <c r="A27" s="268" t="s">
        <v>202</v>
      </c>
      <c r="B27" s="239" t="s">
        <v>203</v>
      </c>
      <c r="C27" s="457"/>
      <c r="D27" s="231">
        <f t="shared" si="1"/>
        <v>0</v>
      </c>
    </row>
    <row r="28" spans="1:11" ht="15" customHeight="1" x14ac:dyDescent="0.2">
      <c r="A28" s="268" t="s">
        <v>204</v>
      </c>
      <c r="B28" s="239" t="s">
        <v>205</v>
      </c>
      <c r="C28" s="457"/>
      <c r="D28" s="231">
        <f t="shared" si="1"/>
        <v>0</v>
      </c>
    </row>
    <row r="29" spans="1:11" ht="15" customHeight="1" x14ac:dyDescent="0.2">
      <c r="A29" s="268" t="s">
        <v>206</v>
      </c>
      <c r="B29" s="239" t="s">
        <v>207</v>
      </c>
      <c r="C29" s="457"/>
      <c r="D29" s="231">
        <f t="shared" si="1"/>
        <v>0</v>
      </c>
    </row>
    <row r="30" spans="1:11" ht="15" customHeight="1" x14ac:dyDescent="0.2">
      <c r="A30" s="268" t="s">
        <v>208</v>
      </c>
      <c r="B30" s="239" t="s">
        <v>209</v>
      </c>
      <c r="C30" s="457"/>
      <c r="D30" s="231">
        <f t="shared" si="1"/>
        <v>0</v>
      </c>
    </row>
    <row r="31" spans="1:11" ht="15" customHeight="1" x14ac:dyDescent="0.2">
      <c r="A31" s="202"/>
      <c r="B31" s="227"/>
      <c r="C31" s="227"/>
      <c r="D31" s="228"/>
      <c r="E31" s="199"/>
      <c r="F31" s="199"/>
      <c r="G31" s="199"/>
      <c r="H31" s="199"/>
      <c r="I31" s="199"/>
      <c r="J31" s="199"/>
      <c r="K31" s="199"/>
    </row>
    <row r="32" spans="1:11" ht="15" customHeight="1" x14ac:dyDescent="0.2">
      <c r="A32" s="250" t="s">
        <v>210</v>
      </c>
      <c r="B32" s="229" t="s">
        <v>211</v>
      </c>
      <c r="C32" s="230">
        <f>SUM(C33:C37)</f>
        <v>0</v>
      </c>
      <c r="D32" s="230">
        <f>SUM(D33:D37)</f>
        <v>0</v>
      </c>
    </row>
    <row r="33" spans="1:11" ht="15" customHeight="1" x14ac:dyDescent="0.2">
      <c r="A33" s="268" t="s">
        <v>212</v>
      </c>
      <c r="B33" s="239" t="s">
        <v>213</v>
      </c>
      <c r="C33" s="457"/>
      <c r="D33" s="231">
        <f>ROUND(($B$8*C33/100),2)</f>
        <v>0</v>
      </c>
    </row>
    <row r="34" spans="1:11" ht="15" customHeight="1" x14ac:dyDescent="0.2">
      <c r="A34" s="268" t="s">
        <v>214</v>
      </c>
      <c r="B34" s="239" t="s">
        <v>215</v>
      </c>
      <c r="C34" s="457"/>
      <c r="D34" s="231">
        <f t="shared" ref="D34:D37" si="2">ROUND(($B$8*C34/100),2)</f>
        <v>0</v>
      </c>
    </row>
    <row r="35" spans="1:11" ht="15" customHeight="1" x14ac:dyDescent="0.2">
      <c r="A35" s="268" t="s">
        <v>216</v>
      </c>
      <c r="B35" s="239" t="s">
        <v>217</v>
      </c>
      <c r="C35" s="457"/>
      <c r="D35" s="231">
        <f t="shared" si="2"/>
        <v>0</v>
      </c>
    </row>
    <row r="36" spans="1:11" ht="15" customHeight="1" x14ac:dyDescent="0.2">
      <c r="A36" s="268" t="s">
        <v>218</v>
      </c>
      <c r="B36" s="239" t="s">
        <v>219</v>
      </c>
      <c r="C36" s="457"/>
      <c r="D36" s="231">
        <f t="shared" si="2"/>
        <v>0</v>
      </c>
    </row>
    <row r="37" spans="1:11" ht="15" customHeight="1" x14ac:dyDescent="0.2">
      <c r="A37" s="268" t="s">
        <v>220</v>
      </c>
      <c r="B37" s="239" t="s">
        <v>221</v>
      </c>
      <c r="C37" s="457"/>
      <c r="D37" s="231">
        <f t="shared" si="2"/>
        <v>0</v>
      </c>
    </row>
    <row r="38" spans="1:11" ht="15" customHeight="1" x14ac:dyDescent="0.2">
      <c r="A38" s="202"/>
      <c r="B38" s="227"/>
      <c r="C38" s="227"/>
      <c r="D38" s="228"/>
      <c r="E38" s="199"/>
      <c r="F38" s="199"/>
      <c r="G38" s="199"/>
      <c r="H38" s="199"/>
      <c r="I38" s="199"/>
      <c r="J38" s="199"/>
      <c r="K38" s="199"/>
    </row>
    <row r="39" spans="1:11" ht="15" customHeight="1" x14ac:dyDescent="0.2">
      <c r="A39" s="250" t="s">
        <v>222</v>
      </c>
      <c r="B39" s="229" t="s">
        <v>223</v>
      </c>
      <c r="C39" s="230">
        <f>SUM(C40:C41)</f>
        <v>0</v>
      </c>
      <c r="D39" s="230">
        <f>SUM(D40:D41)</f>
        <v>0</v>
      </c>
    </row>
    <row r="40" spans="1:11" ht="15" customHeight="1" x14ac:dyDescent="0.2">
      <c r="A40" s="268" t="s">
        <v>224</v>
      </c>
      <c r="B40" s="239" t="s">
        <v>225</v>
      </c>
      <c r="C40" s="458"/>
      <c r="D40" s="231">
        <f>ROUND(($B$8*C40/100),2)</f>
        <v>0</v>
      </c>
      <c r="E40" s="206"/>
    </row>
    <row r="41" spans="1:11" ht="25.5" x14ac:dyDescent="0.2">
      <c r="A41" s="268" t="s">
        <v>226</v>
      </c>
      <c r="B41" s="249" t="s">
        <v>227</v>
      </c>
      <c r="C41" s="458"/>
      <c r="D41" s="231">
        <f>ROUND(($B$8*C41/100),2)</f>
        <v>0</v>
      </c>
      <c r="E41" s="206"/>
      <c r="J41" s="206"/>
    </row>
    <row r="42" spans="1:11" ht="15" customHeight="1" x14ac:dyDescent="0.2">
      <c r="A42" s="251"/>
      <c r="B42" s="227"/>
      <c r="C42" s="227"/>
      <c r="D42" s="228"/>
      <c r="E42" s="199"/>
      <c r="F42" s="199"/>
      <c r="G42" s="199"/>
      <c r="H42" s="199"/>
      <c r="J42" s="206"/>
      <c r="K42" s="199"/>
    </row>
    <row r="43" spans="1:11" ht="15" customHeight="1" x14ac:dyDescent="0.2">
      <c r="A43" s="539" t="s">
        <v>228</v>
      </c>
      <c r="B43" s="540"/>
      <c r="C43" s="230">
        <f>C12+C23+C32+C39</f>
        <v>0</v>
      </c>
      <c r="D43" s="230">
        <f>D12+D23+D32+D39</f>
        <v>0</v>
      </c>
    </row>
    <row r="44" spans="1:11" ht="15" customHeight="1" x14ac:dyDescent="0.2"/>
    <row r="45" spans="1:11" ht="15" customHeight="1" x14ac:dyDescent="0.2">
      <c r="A45" s="269">
        <v>6</v>
      </c>
      <c r="B45" s="234" t="s">
        <v>229</v>
      </c>
      <c r="C45" s="235" t="s">
        <v>173</v>
      </c>
      <c r="D45" s="235" t="s">
        <v>70</v>
      </c>
    </row>
    <row r="46" spans="1:11" ht="15" customHeight="1" x14ac:dyDescent="0.2">
      <c r="A46" s="268" t="s">
        <v>230</v>
      </c>
      <c r="B46" s="248" t="s">
        <v>231</v>
      </c>
      <c r="C46" s="237" t="e">
        <f>ROUND((D46/$B$8),4)*100</f>
        <v>#DIV/0!</v>
      </c>
      <c r="D46" s="602"/>
      <c r="E46" s="206"/>
    </row>
    <row r="47" spans="1:11" ht="15" customHeight="1" x14ac:dyDescent="0.2">
      <c r="A47" s="236" t="s">
        <v>232</v>
      </c>
      <c r="B47" s="239" t="s">
        <v>233</v>
      </c>
      <c r="C47" s="231" t="e">
        <f t="shared" ref="C47:C51" si="3">ROUND((D47/$B$8),4)*100</f>
        <v>#DIV/0!</v>
      </c>
      <c r="D47" s="603"/>
      <c r="E47" s="206"/>
    </row>
    <row r="48" spans="1:11" ht="15" customHeight="1" x14ac:dyDescent="0.2">
      <c r="A48" s="236" t="s">
        <v>234</v>
      </c>
      <c r="B48" s="239" t="s">
        <v>235</v>
      </c>
      <c r="C48" s="231" t="e">
        <f t="shared" si="3"/>
        <v>#DIV/0!</v>
      </c>
      <c r="D48" s="458"/>
      <c r="E48" s="206"/>
    </row>
    <row r="49" spans="1:5" ht="15" customHeight="1" x14ac:dyDescent="0.2">
      <c r="A49" s="236" t="s">
        <v>236</v>
      </c>
      <c r="B49" s="239" t="s">
        <v>237</v>
      </c>
      <c r="C49" s="231" t="e">
        <f t="shared" si="3"/>
        <v>#DIV/0!</v>
      </c>
      <c r="D49" s="603"/>
      <c r="E49" s="206"/>
    </row>
    <row r="50" spans="1:5" ht="15" customHeight="1" x14ac:dyDescent="0.2">
      <c r="A50" s="236" t="s">
        <v>238</v>
      </c>
      <c r="B50" s="239" t="s">
        <v>239</v>
      </c>
      <c r="C50" s="231" t="e">
        <f t="shared" si="3"/>
        <v>#DIV/0!</v>
      </c>
      <c r="D50" s="603"/>
      <c r="E50" s="206"/>
    </row>
    <row r="51" spans="1:5" ht="15" customHeight="1" x14ac:dyDescent="0.2">
      <c r="A51" s="236" t="s">
        <v>240</v>
      </c>
      <c r="B51" s="247" t="s">
        <v>241</v>
      </c>
      <c r="C51" s="241" t="e">
        <f t="shared" si="3"/>
        <v>#DIV/0!</v>
      </c>
      <c r="D51" s="604"/>
      <c r="E51" s="206"/>
    </row>
    <row r="52" spans="1:5" ht="15" customHeight="1" x14ac:dyDescent="0.2">
      <c r="A52" s="542" t="s">
        <v>242</v>
      </c>
      <c r="B52" s="543"/>
      <c r="C52" s="243" t="e">
        <f>SUM(C46:C51)</f>
        <v>#DIV/0!</v>
      </c>
      <c r="D52" s="243">
        <f>SUM(D46:D51)</f>
        <v>0</v>
      </c>
    </row>
    <row r="53" spans="1:5" ht="15" customHeight="1" x14ac:dyDescent="0.2">
      <c r="C53" s="208"/>
    </row>
    <row r="54" spans="1:5" ht="15" customHeight="1" x14ac:dyDescent="0.2">
      <c r="A54" s="537" t="s">
        <v>243</v>
      </c>
      <c r="B54" s="537"/>
      <c r="C54" s="238" t="e">
        <f>C43+C52</f>
        <v>#DIV/0!</v>
      </c>
      <c r="D54" s="232">
        <f>D43+D52</f>
        <v>0</v>
      </c>
    </row>
    <row r="55" spans="1:5" ht="15" customHeight="1" x14ac:dyDescent="0.2">
      <c r="C55" s="208"/>
    </row>
    <row r="56" spans="1:5" ht="15" customHeight="1" x14ac:dyDescent="0.2">
      <c r="A56" s="203">
        <v>7</v>
      </c>
      <c r="B56" s="203" t="s">
        <v>244</v>
      </c>
      <c r="C56" s="209"/>
      <c r="D56" s="203" t="s">
        <v>173</v>
      </c>
    </row>
    <row r="57" spans="1:5" ht="15" customHeight="1" x14ac:dyDescent="0.2">
      <c r="A57" s="240"/>
      <c r="B57" s="254" t="s">
        <v>245</v>
      </c>
      <c r="C57" s="247"/>
      <c r="D57" s="245" t="e">
        <f>C54/100</f>
        <v>#DIV/0!</v>
      </c>
    </row>
    <row r="58" spans="1:5" ht="15" customHeight="1" x14ac:dyDescent="0.2">
      <c r="A58" s="244"/>
      <c r="B58" s="242" t="s">
        <v>246</v>
      </c>
      <c r="C58" s="239"/>
      <c r="D58" s="246">
        <f>'FATOR K'!K7</f>
        <v>0</v>
      </c>
    </row>
    <row r="59" spans="1:5" ht="15" customHeight="1" x14ac:dyDescent="0.2">
      <c r="A59" s="244"/>
      <c r="B59" s="242" t="s">
        <v>145</v>
      </c>
      <c r="C59" s="239"/>
      <c r="D59" s="246">
        <f>'FATOR K'!K8</f>
        <v>0</v>
      </c>
    </row>
    <row r="60" spans="1:5" ht="15" customHeight="1" x14ac:dyDescent="0.2">
      <c r="A60" s="244"/>
      <c r="B60" s="254" t="s">
        <v>146</v>
      </c>
      <c r="C60" s="247"/>
      <c r="D60" s="246">
        <f>'FATOR K'!K9</f>
        <v>0</v>
      </c>
    </row>
    <row r="61" spans="1:5" ht="15" customHeight="1" x14ac:dyDescent="0.2">
      <c r="A61" s="244"/>
      <c r="B61" s="242" t="s">
        <v>147</v>
      </c>
      <c r="C61" s="239"/>
      <c r="D61" s="253">
        <f>'FATOR K'!K10</f>
        <v>0</v>
      </c>
    </row>
    <row r="62" spans="1:5" ht="15" customHeight="1" x14ac:dyDescent="0.2">
      <c r="A62" s="244"/>
      <c r="B62" s="248" t="s">
        <v>148</v>
      </c>
      <c r="C62" s="265">
        <f>'FATOR K'!$J$11</f>
        <v>0</v>
      </c>
      <c r="D62" s="240"/>
    </row>
    <row r="63" spans="1:5" ht="15" customHeight="1" x14ac:dyDescent="0.2">
      <c r="A63" s="244"/>
      <c r="B63" s="239" t="s">
        <v>149</v>
      </c>
      <c r="C63" s="264">
        <f>'FATOR K'!$J$12</f>
        <v>0</v>
      </c>
      <c r="D63" s="244"/>
    </row>
    <row r="64" spans="1:5" ht="15" customHeight="1" x14ac:dyDescent="0.2">
      <c r="A64" s="244"/>
      <c r="B64" s="239" t="s">
        <v>150</v>
      </c>
      <c r="C64" s="264">
        <f>'FATOR K'!$J$13</f>
        <v>0</v>
      </c>
      <c r="D64" s="244"/>
    </row>
    <row r="65" spans="1:4" ht="15" customHeight="1" x14ac:dyDescent="0.2">
      <c r="A65" s="236"/>
      <c r="B65" s="239" t="s">
        <v>151</v>
      </c>
      <c r="C65" s="264">
        <f>'FATOR K'!$J$14</f>
        <v>0</v>
      </c>
      <c r="D65" s="236"/>
    </row>
    <row r="66" spans="1:4" ht="15" customHeight="1" x14ac:dyDescent="0.2"/>
    <row r="67" spans="1:4" ht="15" customHeight="1" x14ac:dyDescent="0.2">
      <c r="A67" s="537" t="s">
        <v>247</v>
      </c>
      <c r="B67" s="537"/>
      <c r="C67" s="537"/>
      <c r="D67" s="252" t="e">
        <f>(1+D57+D59)*(1+D60)*(1+D61)</f>
        <v>#DIV/0!</v>
      </c>
    </row>
    <row r="68" spans="1:4" ht="15" customHeight="1" x14ac:dyDescent="0.2">
      <c r="B68" s="204"/>
      <c r="C68" s="204"/>
    </row>
    <row r="69" spans="1:4" ht="15" customHeight="1" x14ac:dyDescent="0.2">
      <c r="A69" s="538" t="s">
        <v>248</v>
      </c>
      <c r="B69" s="538"/>
      <c r="C69" s="538"/>
      <c r="D69" s="224" t="e">
        <f>D67*B8</f>
        <v>#DIV/0!</v>
      </c>
    </row>
    <row r="70" spans="1:4" ht="15" customHeight="1" x14ac:dyDescent="0.2"/>
    <row r="71" spans="1:4" ht="15" customHeight="1" x14ac:dyDescent="0.2"/>
    <row r="72" spans="1:4" ht="15" customHeight="1" x14ac:dyDescent="0.2"/>
    <row r="73" spans="1:4" ht="15" customHeight="1" x14ac:dyDescent="0.2"/>
    <row r="74" spans="1:4" ht="15" customHeight="1" x14ac:dyDescent="0.2"/>
    <row r="75" spans="1:4" ht="15" customHeight="1" x14ac:dyDescent="0.2"/>
    <row r="76" spans="1:4" ht="15" customHeight="1" x14ac:dyDescent="0.2"/>
    <row r="77" spans="1:4" ht="15" customHeight="1" x14ac:dyDescent="0.2"/>
    <row r="78" spans="1:4" ht="15" customHeight="1" x14ac:dyDescent="0.2"/>
    <row r="79" spans="1:4" ht="15" customHeight="1" x14ac:dyDescent="0.2"/>
    <row r="80" spans="1:4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</sheetData>
  <mergeCells count="6">
    <mergeCell ref="B1:D1"/>
    <mergeCell ref="A43:B43"/>
    <mergeCell ref="A52:B52"/>
    <mergeCell ref="A54:B54"/>
    <mergeCell ref="A67:C67"/>
    <mergeCell ref="A69:C6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0" orientation="portrait" horizontalDpi="300" verticalDpi="300" r:id="rId1"/>
  <headerFooter>
    <oddFooter>Página &amp;P&amp;R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CE132-826D-47E8-8F49-4B3D7D948188}">
  <sheetPr codeName="Planilha17">
    <tabColor theme="9" tint="-0.499984740745262"/>
    <pageSetUpPr fitToPage="1"/>
  </sheetPr>
  <dimension ref="A1:K108"/>
  <sheetViews>
    <sheetView topLeftCell="A6" workbookViewId="0">
      <selection activeCell="B8" sqref="B8"/>
    </sheetView>
  </sheetViews>
  <sheetFormatPr defaultColWidth="9.140625" defaultRowHeight="12.75" x14ac:dyDescent="0.2"/>
  <cols>
    <col min="1" max="1" width="10.42578125" style="200" bestFit="1" customWidth="1"/>
    <col min="2" max="2" width="59" style="200" customWidth="1"/>
    <col min="3" max="3" width="10.7109375" style="207" customWidth="1"/>
    <col min="4" max="4" width="13.28515625" style="200" customWidth="1"/>
    <col min="5" max="8" width="5.42578125" style="204" customWidth="1"/>
    <col min="9" max="9" width="26" style="204" customWidth="1"/>
    <col min="10" max="10" width="5.7109375" style="204" customWidth="1"/>
    <col min="11" max="11" width="5.42578125" style="204" customWidth="1"/>
    <col min="12" max="240" width="9.140625" style="200"/>
    <col min="241" max="241" width="8" style="200" customWidth="1"/>
    <col min="242" max="242" width="48.42578125" style="200" bestFit="1" customWidth="1"/>
    <col min="243" max="243" width="12.7109375" style="200" customWidth="1"/>
    <col min="244" max="244" width="9.42578125" style="200" customWidth="1"/>
    <col min="245" max="245" width="15.7109375" style="200" customWidth="1"/>
    <col min="246" max="246" width="12.28515625" style="200" customWidth="1"/>
    <col min="247" max="247" width="9.140625" style="200"/>
    <col min="248" max="248" width="16" style="200" customWidth="1"/>
    <col min="249" max="249" width="23.42578125" style="200" customWidth="1"/>
    <col min="250" max="250" width="10.42578125" style="200" bestFit="1" customWidth="1"/>
    <col min="251" max="252" width="10.140625" style="200" customWidth="1"/>
    <col min="253" max="253" width="26.7109375" style="200" customWidth="1"/>
    <col min="254" max="254" width="54.28515625" style="200" bestFit="1" customWidth="1"/>
    <col min="255" max="496" width="9.140625" style="200"/>
    <col min="497" max="497" width="8" style="200" customWidth="1"/>
    <col min="498" max="498" width="48.42578125" style="200" bestFit="1" customWidth="1"/>
    <col min="499" max="499" width="12.7109375" style="200" customWidth="1"/>
    <col min="500" max="500" width="9.42578125" style="200" customWidth="1"/>
    <col min="501" max="501" width="15.7109375" style="200" customWidth="1"/>
    <col min="502" max="502" width="12.28515625" style="200" customWidth="1"/>
    <col min="503" max="503" width="9.140625" style="200"/>
    <col min="504" max="504" width="16" style="200" customWidth="1"/>
    <col min="505" max="505" width="23.42578125" style="200" customWidth="1"/>
    <col min="506" max="506" width="10.42578125" style="200" bestFit="1" customWidth="1"/>
    <col min="507" max="508" width="10.140625" style="200" customWidth="1"/>
    <col min="509" max="509" width="26.7109375" style="200" customWidth="1"/>
    <col min="510" max="510" width="54.28515625" style="200" bestFit="1" customWidth="1"/>
    <col min="511" max="752" width="9.140625" style="200"/>
    <col min="753" max="753" width="8" style="200" customWidth="1"/>
    <col min="754" max="754" width="48.42578125" style="200" bestFit="1" customWidth="1"/>
    <col min="755" max="755" width="12.7109375" style="200" customWidth="1"/>
    <col min="756" max="756" width="9.42578125" style="200" customWidth="1"/>
    <col min="757" max="757" width="15.7109375" style="200" customWidth="1"/>
    <col min="758" max="758" width="12.28515625" style="200" customWidth="1"/>
    <col min="759" max="759" width="9.140625" style="200"/>
    <col min="760" max="760" width="16" style="200" customWidth="1"/>
    <col min="761" max="761" width="23.42578125" style="200" customWidth="1"/>
    <col min="762" max="762" width="10.42578125" style="200" bestFit="1" customWidth="1"/>
    <col min="763" max="764" width="10.140625" style="200" customWidth="1"/>
    <col min="765" max="765" width="26.7109375" style="200" customWidth="1"/>
    <col min="766" max="766" width="54.28515625" style="200" bestFit="1" customWidth="1"/>
    <col min="767" max="1008" width="9.140625" style="200"/>
    <col min="1009" max="1009" width="8" style="200" customWidth="1"/>
    <col min="1010" max="1010" width="48.42578125" style="200" bestFit="1" customWidth="1"/>
    <col min="1011" max="1011" width="12.7109375" style="200" customWidth="1"/>
    <col min="1012" max="1012" width="9.42578125" style="200" customWidth="1"/>
    <col min="1013" max="1013" width="15.7109375" style="200" customWidth="1"/>
    <col min="1014" max="1014" width="12.28515625" style="200" customWidth="1"/>
    <col min="1015" max="1015" width="9.140625" style="200"/>
    <col min="1016" max="1016" width="16" style="200" customWidth="1"/>
    <col min="1017" max="1017" width="23.42578125" style="200" customWidth="1"/>
    <col min="1018" max="1018" width="10.42578125" style="200" bestFit="1" customWidth="1"/>
    <col min="1019" max="1020" width="10.140625" style="200" customWidth="1"/>
    <col min="1021" max="1021" width="26.7109375" style="200" customWidth="1"/>
    <col min="1022" max="1022" width="54.28515625" style="200" bestFit="1" customWidth="1"/>
    <col min="1023" max="1264" width="9.140625" style="200"/>
    <col min="1265" max="1265" width="8" style="200" customWidth="1"/>
    <col min="1266" max="1266" width="48.42578125" style="200" bestFit="1" customWidth="1"/>
    <col min="1267" max="1267" width="12.7109375" style="200" customWidth="1"/>
    <col min="1268" max="1268" width="9.42578125" style="200" customWidth="1"/>
    <col min="1269" max="1269" width="15.7109375" style="200" customWidth="1"/>
    <col min="1270" max="1270" width="12.28515625" style="200" customWidth="1"/>
    <col min="1271" max="1271" width="9.140625" style="200"/>
    <col min="1272" max="1272" width="16" style="200" customWidth="1"/>
    <col min="1273" max="1273" width="23.42578125" style="200" customWidth="1"/>
    <col min="1274" max="1274" width="10.42578125" style="200" bestFit="1" customWidth="1"/>
    <col min="1275" max="1276" width="10.140625" style="200" customWidth="1"/>
    <col min="1277" max="1277" width="26.7109375" style="200" customWidth="1"/>
    <col min="1278" max="1278" width="54.28515625" style="200" bestFit="1" customWidth="1"/>
    <col min="1279" max="1520" width="9.140625" style="200"/>
    <col min="1521" max="1521" width="8" style="200" customWidth="1"/>
    <col min="1522" max="1522" width="48.42578125" style="200" bestFit="1" customWidth="1"/>
    <col min="1523" max="1523" width="12.7109375" style="200" customWidth="1"/>
    <col min="1524" max="1524" width="9.42578125" style="200" customWidth="1"/>
    <col min="1525" max="1525" width="15.7109375" style="200" customWidth="1"/>
    <col min="1526" max="1526" width="12.28515625" style="200" customWidth="1"/>
    <col min="1527" max="1527" width="9.140625" style="200"/>
    <col min="1528" max="1528" width="16" style="200" customWidth="1"/>
    <col min="1529" max="1529" width="23.42578125" style="200" customWidth="1"/>
    <col min="1530" max="1530" width="10.42578125" style="200" bestFit="1" customWidth="1"/>
    <col min="1531" max="1532" width="10.140625" style="200" customWidth="1"/>
    <col min="1533" max="1533" width="26.7109375" style="200" customWidth="1"/>
    <col min="1534" max="1534" width="54.28515625" style="200" bestFit="1" customWidth="1"/>
    <col min="1535" max="1776" width="9.140625" style="200"/>
    <col min="1777" max="1777" width="8" style="200" customWidth="1"/>
    <col min="1778" max="1778" width="48.42578125" style="200" bestFit="1" customWidth="1"/>
    <col min="1779" max="1779" width="12.7109375" style="200" customWidth="1"/>
    <col min="1780" max="1780" width="9.42578125" style="200" customWidth="1"/>
    <col min="1781" max="1781" width="15.7109375" style="200" customWidth="1"/>
    <col min="1782" max="1782" width="12.28515625" style="200" customWidth="1"/>
    <col min="1783" max="1783" width="9.140625" style="200"/>
    <col min="1784" max="1784" width="16" style="200" customWidth="1"/>
    <col min="1785" max="1785" width="23.42578125" style="200" customWidth="1"/>
    <col min="1786" max="1786" width="10.42578125" style="200" bestFit="1" customWidth="1"/>
    <col min="1787" max="1788" width="10.140625" style="200" customWidth="1"/>
    <col min="1789" max="1789" width="26.7109375" style="200" customWidth="1"/>
    <col min="1790" max="1790" width="54.28515625" style="200" bestFit="1" customWidth="1"/>
    <col min="1791" max="2032" width="9.140625" style="200"/>
    <col min="2033" max="2033" width="8" style="200" customWidth="1"/>
    <col min="2034" max="2034" width="48.42578125" style="200" bestFit="1" customWidth="1"/>
    <col min="2035" max="2035" width="12.7109375" style="200" customWidth="1"/>
    <col min="2036" max="2036" width="9.42578125" style="200" customWidth="1"/>
    <col min="2037" max="2037" width="15.7109375" style="200" customWidth="1"/>
    <col min="2038" max="2038" width="12.28515625" style="200" customWidth="1"/>
    <col min="2039" max="2039" width="9.140625" style="200"/>
    <col min="2040" max="2040" width="16" style="200" customWidth="1"/>
    <col min="2041" max="2041" width="23.42578125" style="200" customWidth="1"/>
    <col min="2042" max="2042" width="10.42578125" style="200" bestFit="1" customWidth="1"/>
    <col min="2043" max="2044" width="10.140625" style="200" customWidth="1"/>
    <col min="2045" max="2045" width="26.7109375" style="200" customWidth="1"/>
    <col min="2046" max="2046" width="54.28515625" style="200" bestFit="1" customWidth="1"/>
    <col min="2047" max="2288" width="9.140625" style="200"/>
    <col min="2289" max="2289" width="8" style="200" customWidth="1"/>
    <col min="2290" max="2290" width="48.42578125" style="200" bestFit="1" customWidth="1"/>
    <col min="2291" max="2291" width="12.7109375" style="200" customWidth="1"/>
    <col min="2292" max="2292" width="9.42578125" style="200" customWidth="1"/>
    <col min="2293" max="2293" width="15.7109375" style="200" customWidth="1"/>
    <col min="2294" max="2294" width="12.28515625" style="200" customWidth="1"/>
    <col min="2295" max="2295" width="9.140625" style="200"/>
    <col min="2296" max="2296" width="16" style="200" customWidth="1"/>
    <col min="2297" max="2297" width="23.42578125" style="200" customWidth="1"/>
    <col min="2298" max="2298" width="10.42578125" style="200" bestFit="1" customWidth="1"/>
    <col min="2299" max="2300" width="10.140625" style="200" customWidth="1"/>
    <col min="2301" max="2301" width="26.7109375" style="200" customWidth="1"/>
    <col min="2302" max="2302" width="54.28515625" style="200" bestFit="1" customWidth="1"/>
    <col min="2303" max="2544" width="9.140625" style="200"/>
    <col min="2545" max="2545" width="8" style="200" customWidth="1"/>
    <col min="2546" max="2546" width="48.42578125" style="200" bestFit="1" customWidth="1"/>
    <col min="2547" max="2547" width="12.7109375" style="200" customWidth="1"/>
    <col min="2548" max="2548" width="9.42578125" style="200" customWidth="1"/>
    <col min="2549" max="2549" width="15.7109375" style="200" customWidth="1"/>
    <col min="2550" max="2550" width="12.28515625" style="200" customWidth="1"/>
    <col min="2551" max="2551" width="9.140625" style="200"/>
    <col min="2552" max="2552" width="16" style="200" customWidth="1"/>
    <col min="2553" max="2553" width="23.42578125" style="200" customWidth="1"/>
    <col min="2554" max="2554" width="10.42578125" style="200" bestFit="1" customWidth="1"/>
    <col min="2555" max="2556" width="10.140625" style="200" customWidth="1"/>
    <col min="2557" max="2557" width="26.7109375" style="200" customWidth="1"/>
    <col min="2558" max="2558" width="54.28515625" style="200" bestFit="1" customWidth="1"/>
    <col min="2559" max="2800" width="9.140625" style="200"/>
    <col min="2801" max="2801" width="8" style="200" customWidth="1"/>
    <col min="2802" max="2802" width="48.42578125" style="200" bestFit="1" customWidth="1"/>
    <col min="2803" max="2803" width="12.7109375" style="200" customWidth="1"/>
    <col min="2804" max="2804" width="9.42578125" style="200" customWidth="1"/>
    <col min="2805" max="2805" width="15.7109375" style="200" customWidth="1"/>
    <col min="2806" max="2806" width="12.28515625" style="200" customWidth="1"/>
    <col min="2807" max="2807" width="9.140625" style="200"/>
    <col min="2808" max="2808" width="16" style="200" customWidth="1"/>
    <col min="2809" max="2809" width="23.42578125" style="200" customWidth="1"/>
    <col min="2810" max="2810" width="10.42578125" style="200" bestFit="1" customWidth="1"/>
    <col min="2811" max="2812" width="10.140625" style="200" customWidth="1"/>
    <col min="2813" max="2813" width="26.7109375" style="200" customWidth="1"/>
    <col min="2814" max="2814" width="54.28515625" style="200" bestFit="1" customWidth="1"/>
    <col min="2815" max="3056" width="9.140625" style="200"/>
    <col min="3057" max="3057" width="8" style="200" customWidth="1"/>
    <col min="3058" max="3058" width="48.42578125" style="200" bestFit="1" customWidth="1"/>
    <col min="3059" max="3059" width="12.7109375" style="200" customWidth="1"/>
    <col min="3060" max="3060" width="9.42578125" style="200" customWidth="1"/>
    <col min="3061" max="3061" width="15.7109375" style="200" customWidth="1"/>
    <col min="3062" max="3062" width="12.28515625" style="200" customWidth="1"/>
    <col min="3063" max="3063" width="9.140625" style="200"/>
    <col min="3064" max="3064" width="16" style="200" customWidth="1"/>
    <col min="3065" max="3065" width="23.42578125" style="200" customWidth="1"/>
    <col min="3066" max="3066" width="10.42578125" style="200" bestFit="1" customWidth="1"/>
    <col min="3067" max="3068" width="10.140625" style="200" customWidth="1"/>
    <col min="3069" max="3069" width="26.7109375" style="200" customWidth="1"/>
    <col min="3070" max="3070" width="54.28515625" style="200" bestFit="1" customWidth="1"/>
    <col min="3071" max="3312" width="9.140625" style="200"/>
    <col min="3313" max="3313" width="8" style="200" customWidth="1"/>
    <col min="3314" max="3314" width="48.42578125" style="200" bestFit="1" customWidth="1"/>
    <col min="3315" max="3315" width="12.7109375" style="200" customWidth="1"/>
    <col min="3316" max="3316" width="9.42578125" style="200" customWidth="1"/>
    <col min="3317" max="3317" width="15.7109375" style="200" customWidth="1"/>
    <col min="3318" max="3318" width="12.28515625" style="200" customWidth="1"/>
    <col min="3319" max="3319" width="9.140625" style="200"/>
    <col min="3320" max="3320" width="16" style="200" customWidth="1"/>
    <col min="3321" max="3321" width="23.42578125" style="200" customWidth="1"/>
    <col min="3322" max="3322" width="10.42578125" style="200" bestFit="1" customWidth="1"/>
    <col min="3323" max="3324" width="10.140625" style="200" customWidth="1"/>
    <col min="3325" max="3325" width="26.7109375" style="200" customWidth="1"/>
    <col min="3326" max="3326" width="54.28515625" style="200" bestFit="1" customWidth="1"/>
    <col min="3327" max="3568" width="9.140625" style="200"/>
    <col min="3569" max="3569" width="8" style="200" customWidth="1"/>
    <col min="3570" max="3570" width="48.42578125" style="200" bestFit="1" customWidth="1"/>
    <col min="3571" max="3571" width="12.7109375" style="200" customWidth="1"/>
    <col min="3572" max="3572" width="9.42578125" style="200" customWidth="1"/>
    <col min="3573" max="3573" width="15.7109375" style="200" customWidth="1"/>
    <col min="3574" max="3574" width="12.28515625" style="200" customWidth="1"/>
    <col min="3575" max="3575" width="9.140625" style="200"/>
    <col min="3576" max="3576" width="16" style="200" customWidth="1"/>
    <col min="3577" max="3577" width="23.42578125" style="200" customWidth="1"/>
    <col min="3578" max="3578" width="10.42578125" style="200" bestFit="1" customWidth="1"/>
    <col min="3579" max="3580" width="10.140625" style="200" customWidth="1"/>
    <col min="3581" max="3581" width="26.7109375" style="200" customWidth="1"/>
    <col min="3582" max="3582" width="54.28515625" style="200" bestFit="1" customWidth="1"/>
    <col min="3583" max="3824" width="9.140625" style="200"/>
    <col min="3825" max="3825" width="8" style="200" customWidth="1"/>
    <col min="3826" max="3826" width="48.42578125" style="200" bestFit="1" customWidth="1"/>
    <col min="3827" max="3827" width="12.7109375" style="200" customWidth="1"/>
    <col min="3828" max="3828" width="9.42578125" style="200" customWidth="1"/>
    <col min="3829" max="3829" width="15.7109375" style="200" customWidth="1"/>
    <col min="3830" max="3830" width="12.28515625" style="200" customWidth="1"/>
    <col min="3831" max="3831" width="9.140625" style="200"/>
    <col min="3832" max="3832" width="16" style="200" customWidth="1"/>
    <col min="3833" max="3833" width="23.42578125" style="200" customWidth="1"/>
    <col min="3834" max="3834" width="10.42578125" style="200" bestFit="1" customWidth="1"/>
    <col min="3835" max="3836" width="10.140625" style="200" customWidth="1"/>
    <col min="3837" max="3837" width="26.7109375" style="200" customWidth="1"/>
    <col min="3838" max="3838" width="54.28515625" style="200" bestFit="1" customWidth="1"/>
    <col min="3839" max="4080" width="9.140625" style="200"/>
    <col min="4081" max="4081" width="8" style="200" customWidth="1"/>
    <col min="4082" max="4082" width="48.42578125" style="200" bestFit="1" customWidth="1"/>
    <col min="4083" max="4083" width="12.7109375" style="200" customWidth="1"/>
    <col min="4084" max="4084" width="9.42578125" style="200" customWidth="1"/>
    <col min="4085" max="4085" width="15.7109375" style="200" customWidth="1"/>
    <col min="4086" max="4086" width="12.28515625" style="200" customWidth="1"/>
    <col min="4087" max="4087" width="9.140625" style="200"/>
    <col min="4088" max="4088" width="16" style="200" customWidth="1"/>
    <col min="4089" max="4089" width="23.42578125" style="200" customWidth="1"/>
    <col min="4090" max="4090" width="10.42578125" style="200" bestFit="1" customWidth="1"/>
    <col min="4091" max="4092" width="10.140625" style="200" customWidth="1"/>
    <col min="4093" max="4093" width="26.7109375" style="200" customWidth="1"/>
    <col min="4094" max="4094" width="54.28515625" style="200" bestFit="1" customWidth="1"/>
    <col min="4095" max="4336" width="9.140625" style="200"/>
    <col min="4337" max="4337" width="8" style="200" customWidth="1"/>
    <col min="4338" max="4338" width="48.42578125" style="200" bestFit="1" customWidth="1"/>
    <col min="4339" max="4339" width="12.7109375" style="200" customWidth="1"/>
    <col min="4340" max="4340" width="9.42578125" style="200" customWidth="1"/>
    <col min="4341" max="4341" width="15.7109375" style="200" customWidth="1"/>
    <col min="4342" max="4342" width="12.28515625" style="200" customWidth="1"/>
    <col min="4343" max="4343" width="9.140625" style="200"/>
    <col min="4344" max="4344" width="16" style="200" customWidth="1"/>
    <col min="4345" max="4345" width="23.42578125" style="200" customWidth="1"/>
    <col min="4346" max="4346" width="10.42578125" style="200" bestFit="1" customWidth="1"/>
    <col min="4347" max="4348" width="10.140625" style="200" customWidth="1"/>
    <col min="4349" max="4349" width="26.7109375" style="200" customWidth="1"/>
    <col min="4350" max="4350" width="54.28515625" style="200" bestFit="1" customWidth="1"/>
    <col min="4351" max="4592" width="9.140625" style="200"/>
    <col min="4593" max="4593" width="8" style="200" customWidth="1"/>
    <col min="4594" max="4594" width="48.42578125" style="200" bestFit="1" customWidth="1"/>
    <col min="4595" max="4595" width="12.7109375" style="200" customWidth="1"/>
    <col min="4596" max="4596" width="9.42578125" style="200" customWidth="1"/>
    <col min="4597" max="4597" width="15.7109375" style="200" customWidth="1"/>
    <col min="4598" max="4598" width="12.28515625" style="200" customWidth="1"/>
    <col min="4599" max="4599" width="9.140625" style="200"/>
    <col min="4600" max="4600" width="16" style="200" customWidth="1"/>
    <col min="4601" max="4601" width="23.42578125" style="200" customWidth="1"/>
    <col min="4602" max="4602" width="10.42578125" style="200" bestFit="1" customWidth="1"/>
    <col min="4603" max="4604" width="10.140625" style="200" customWidth="1"/>
    <col min="4605" max="4605" width="26.7109375" style="200" customWidth="1"/>
    <col min="4606" max="4606" width="54.28515625" style="200" bestFit="1" customWidth="1"/>
    <col min="4607" max="4848" width="9.140625" style="200"/>
    <col min="4849" max="4849" width="8" style="200" customWidth="1"/>
    <col min="4850" max="4850" width="48.42578125" style="200" bestFit="1" customWidth="1"/>
    <col min="4851" max="4851" width="12.7109375" style="200" customWidth="1"/>
    <col min="4852" max="4852" width="9.42578125" style="200" customWidth="1"/>
    <col min="4853" max="4853" width="15.7109375" style="200" customWidth="1"/>
    <col min="4854" max="4854" width="12.28515625" style="200" customWidth="1"/>
    <col min="4855" max="4855" width="9.140625" style="200"/>
    <col min="4856" max="4856" width="16" style="200" customWidth="1"/>
    <col min="4857" max="4857" width="23.42578125" style="200" customWidth="1"/>
    <col min="4858" max="4858" width="10.42578125" style="200" bestFit="1" customWidth="1"/>
    <col min="4859" max="4860" width="10.140625" style="200" customWidth="1"/>
    <col min="4861" max="4861" width="26.7109375" style="200" customWidth="1"/>
    <col min="4862" max="4862" width="54.28515625" style="200" bestFit="1" customWidth="1"/>
    <col min="4863" max="5104" width="9.140625" style="200"/>
    <col min="5105" max="5105" width="8" style="200" customWidth="1"/>
    <col min="5106" max="5106" width="48.42578125" style="200" bestFit="1" customWidth="1"/>
    <col min="5107" max="5107" width="12.7109375" style="200" customWidth="1"/>
    <col min="5108" max="5108" width="9.42578125" style="200" customWidth="1"/>
    <col min="5109" max="5109" width="15.7109375" style="200" customWidth="1"/>
    <col min="5110" max="5110" width="12.28515625" style="200" customWidth="1"/>
    <col min="5111" max="5111" width="9.140625" style="200"/>
    <col min="5112" max="5112" width="16" style="200" customWidth="1"/>
    <col min="5113" max="5113" width="23.42578125" style="200" customWidth="1"/>
    <col min="5114" max="5114" width="10.42578125" style="200" bestFit="1" customWidth="1"/>
    <col min="5115" max="5116" width="10.140625" style="200" customWidth="1"/>
    <col min="5117" max="5117" width="26.7109375" style="200" customWidth="1"/>
    <col min="5118" max="5118" width="54.28515625" style="200" bestFit="1" customWidth="1"/>
    <col min="5119" max="5360" width="9.140625" style="200"/>
    <col min="5361" max="5361" width="8" style="200" customWidth="1"/>
    <col min="5362" max="5362" width="48.42578125" style="200" bestFit="1" customWidth="1"/>
    <col min="5363" max="5363" width="12.7109375" style="200" customWidth="1"/>
    <col min="5364" max="5364" width="9.42578125" style="200" customWidth="1"/>
    <col min="5365" max="5365" width="15.7109375" style="200" customWidth="1"/>
    <col min="5366" max="5366" width="12.28515625" style="200" customWidth="1"/>
    <col min="5367" max="5367" width="9.140625" style="200"/>
    <col min="5368" max="5368" width="16" style="200" customWidth="1"/>
    <col min="5369" max="5369" width="23.42578125" style="200" customWidth="1"/>
    <col min="5370" max="5370" width="10.42578125" style="200" bestFit="1" customWidth="1"/>
    <col min="5371" max="5372" width="10.140625" style="200" customWidth="1"/>
    <col min="5373" max="5373" width="26.7109375" style="200" customWidth="1"/>
    <col min="5374" max="5374" width="54.28515625" style="200" bestFit="1" customWidth="1"/>
    <col min="5375" max="5616" width="9.140625" style="200"/>
    <col min="5617" max="5617" width="8" style="200" customWidth="1"/>
    <col min="5618" max="5618" width="48.42578125" style="200" bestFit="1" customWidth="1"/>
    <col min="5619" max="5619" width="12.7109375" style="200" customWidth="1"/>
    <col min="5620" max="5620" width="9.42578125" style="200" customWidth="1"/>
    <col min="5621" max="5621" width="15.7109375" style="200" customWidth="1"/>
    <col min="5622" max="5622" width="12.28515625" style="200" customWidth="1"/>
    <col min="5623" max="5623" width="9.140625" style="200"/>
    <col min="5624" max="5624" width="16" style="200" customWidth="1"/>
    <col min="5625" max="5625" width="23.42578125" style="200" customWidth="1"/>
    <col min="5626" max="5626" width="10.42578125" style="200" bestFit="1" customWidth="1"/>
    <col min="5627" max="5628" width="10.140625" style="200" customWidth="1"/>
    <col min="5629" max="5629" width="26.7109375" style="200" customWidth="1"/>
    <col min="5630" max="5630" width="54.28515625" style="200" bestFit="1" customWidth="1"/>
    <col min="5631" max="5872" width="9.140625" style="200"/>
    <col min="5873" max="5873" width="8" style="200" customWidth="1"/>
    <col min="5874" max="5874" width="48.42578125" style="200" bestFit="1" customWidth="1"/>
    <col min="5875" max="5875" width="12.7109375" style="200" customWidth="1"/>
    <col min="5876" max="5876" width="9.42578125" style="200" customWidth="1"/>
    <col min="5877" max="5877" width="15.7109375" style="200" customWidth="1"/>
    <col min="5878" max="5878" width="12.28515625" style="200" customWidth="1"/>
    <col min="5879" max="5879" width="9.140625" style="200"/>
    <col min="5880" max="5880" width="16" style="200" customWidth="1"/>
    <col min="5881" max="5881" width="23.42578125" style="200" customWidth="1"/>
    <col min="5882" max="5882" width="10.42578125" style="200" bestFit="1" customWidth="1"/>
    <col min="5883" max="5884" width="10.140625" style="200" customWidth="1"/>
    <col min="5885" max="5885" width="26.7109375" style="200" customWidth="1"/>
    <col min="5886" max="5886" width="54.28515625" style="200" bestFit="1" customWidth="1"/>
    <col min="5887" max="6128" width="9.140625" style="200"/>
    <col min="6129" max="6129" width="8" style="200" customWidth="1"/>
    <col min="6130" max="6130" width="48.42578125" style="200" bestFit="1" customWidth="1"/>
    <col min="6131" max="6131" width="12.7109375" style="200" customWidth="1"/>
    <col min="6132" max="6132" width="9.42578125" style="200" customWidth="1"/>
    <col min="6133" max="6133" width="15.7109375" style="200" customWidth="1"/>
    <col min="6134" max="6134" width="12.28515625" style="200" customWidth="1"/>
    <col min="6135" max="6135" width="9.140625" style="200"/>
    <col min="6136" max="6136" width="16" style="200" customWidth="1"/>
    <col min="6137" max="6137" width="23.42578125" style="200" customWidth="1"/>
    <col min="6138" max="6138" width="10.42578125" style="200" bestFit="1" customWidth="1"/>
    <col min="6139" max="6140" width="10.140625" style="200" customWidth="1"/>
    <col min="6141" max="6141" width="26.7109375" style="200" customWidth="1"/>
    <col min="6142" max="6142" width="54.28515625" style="200" bestFit="1" customWidth="1"/>
    <col min="6143" max="6384" width="9.140625" style="200"/>
    <col min="6385" max="6385" width="8" style="200" customWidth="1"/>
    <col min="6386" max="6386" width="48.42578125" style="200" bestFit="1" customWidth="1"/>
    <col min="6387" max="6387" width="12.7109375" style="200" customWidth="1"/>
    <col min="6388" max="6388" width="9.42578125" style="200" customWidth="1"/>
    <col min="6389" max="6389" width="15.7109375" style="200" customWidth="1"/>
    <col min="6390" max="6390" width="12.28515625" style="200" customWidth="1"/>
    <col min="6391" max="6391" width="9.140625" style="200"/>
    <col min="6392" max="6392" width="16" style="200" customWidth="1"/>
    <col min="6393" max="6393" width="23.42578125" style="200" customWidth="1"/>
    <col min="6394" max="6394" width="10.42578125" style="200" bestFit="1" customWidth="1"/>
    <col min="6395" max="6396" width="10.140625" style="200" customWidth="1"/>
    <col min="6397" max="6397" width="26.7109375" style="200" customWidth="1"/>
    <col min="6398" max="6398" width="54.28515625" style="200" bestFit="1" customWidth="1"/>
    <col min="6399" max="6640" width="9.140625" style="200"/>
    <col min="6641" max="6641" width="8" style="200" customWidth="1"/>
    <col min="6642" max="6642" width="48.42578125" style="200" bestFit="1" customWidth="1"/>
    <col min="6643" max="6643" width="12.7109375" style="200" customWidth="1"/>
    <col min="6644" max="6644" width="9.42578125" style="200" customWidth="1"/>
    <col min="6645" max="6645" width="15.7109375" style="200" customWidth="1"/>
    <col min="6646" max="6646" width="12.28515625" style="200" customWidth="1"/>
    <col min="6647" max="6647" width="9.140625" style="200"/>
    <col min="6648" max="6648" width="16" style="200" customWidth="1"/>
    <col min="6649" max="6649" width="23.42578125" style="200" customWidth="1"/>
    <col min="6650" max="6650" width="10.42578125" style="200" bestFit="1" customWidth="1"/>
    <col min="6651" max="6652" width="10.140625" style="200" customWidth="1"/>
    <col min="6653" max="6653" width="26.7109375" style="200" customWidth="1"/>
    <col min="6654" max="6654" width="54.28515625" style="200" bestFit="1" customWidth="1"/>
    <col min="6655" max="6896" width="9.140625" style="200"/>
    <col min="6897" max="6897" width="8" style="200" customWidth="1"/>
    <col min="6898" max="6898" width="48.42578125" style="200" bestFit="1" customWidth="1"/>
    <col min="6899" max="6899" width="12.7109375" style="200" customWidth="1"/>
    <col min="6900" max="6900" width="9.42578125" style="200" customWidth="1"/>
    <col min="6901" max="6901" width="15.7109375" style="200" customWidth="1"/>
    <col min="6902" max="6902" width="12.28515625" style="200" customWidth="1"/>
    <col min="6903" max="6903" width="9.140625" style="200"/>
    <col min="6904" max="6904" width="16" style="200" customWidth="1"/>
    <col min="6905" max="6905" width="23.42578125" style="200" customWidth="1"/>
    <col min="6906" max="6906" width="10.42578125" style="200" bestFit="1" customWidth="1"/>
    <col min="6907" max="6908" width="10.140625" style="200" customWidth="1"/>
    <col min="6909" max="6909" width="26.7109375" style="200" customWidth="1"/>
    <col min="6910" max="6910" width="54.28515625" style="200" bestFit="1" customWidth="1"/>
    <col min="6911" max="7152" width="9.140625" style="200"/>
    <col min="7153" max="7153" width="8" style="200" customWidth="1"/>
    <col min="7154" max="7154" width="48.42578125" style="200" bestFit="1" customWidth="1"/>
    <col min="7155" max="7155" width="12.7109375" style="200" customWidth="1"/>
    <col min="7156" max="7156" width="9.42578125" style="200" customWidth="1"/>
    <col min="7157" max="7157" width="15.7109375" style="200" customWidth="1"/>
    <col min="7158" max="7158" width="12.28515625" style="200" customWidth="1"/>
    <col min="7159" max="7159" width="9.140625" style="200"/>
    <col min="7160" max="7160" width="16" style="200" customWidth="1"/>
    <col min="7161" max="7161" width="23.42578125" style="200" customWidth="1"/>
    <col min="7162" max="7162" width="10.42578125" style="200" bestFit="1" customWidth="1"/>
    <col min="7163" max="7164" width="10.140625" style="200" customWidth="1"/>
    <col min="7165" max="7165" width="26.7109375" style="200" customWidth="1"/>
    <col min="7166" max="7166" width="54.28515625" style="200" bestFit="1" customWidth="1"/>
    <col min="7167" max="7408" width="9.140625" style="200"/>
    <col min="7409" max="7409" width="8" style="200" customWidth="1"/>
    <col min="7410" max="7410" width="48.42578125" style="200" bestFit="1" customWidth="1"/>
    <col min="7411" max="7411" width="12.7109375" style="200" customWidth="1"/>
    <col min="7412" max="7412" width="9.42578125" style="200" customWidth="1"/>
    <col min="7413" max="7413" width="15.7109375" style="200" customWidth="1"/>
    <col min="7414" max="7414" width="12.28515625" style="200" customWidth="1"/>
    <col min="7415" max="7415" width="9.140625" style="200"/>
    <col min="7416" max="7416" width="16" style="200" customWidth="1"/>
    <col min="7417" max="7417" width="23.42578125" style="200" customWidth="1"/>
    <col min="7418" max="7418" width="10.42578125" style="200" bestFit="1" customWidth="1"/>
    <col min="7419" max="7420" width="10.140625" style="200" customWidth="1"/>
    <col min="7421" max="7421" width="26.7109375" style="200" customWidth="1"/>
    <col min="7422" max="7422" width="54.28515625" style="200" bestFit="1" customWidth="1"/>
    <col min="7423" max="7664" width="9.140625" style="200"/>
    <col min="7665" max="7665" width="8" style="200" customWidth="1"/>
    <col min="7666" max="7666" width="48.42578125" style="200" bestFit="1" customWidth="1"/>
    <col min="7667" max="7667" width="12.7109375" style="200" customWidth="1"/>
    <col min="7668" max="7668" width="9.42578125" style="200" customWidth="1"/>
    <col min="7669" max="7669" width="15.7109375" style="200" customWidth="1"/>
    <col min="7670" max="7670" width="12.28515625" style="200" customWidth="1"/>
    <col min="7671" max="7671" width="9.140625" style="200"/>
    <col min="7672" max="7672" width="16" style="200" customWidth="1"/>
    <col min="7673" max="7673" width="23.42578125" style="200" customWidth="1"/>
    <col min="7674" max="7674" width="10.42578125" style="200" bestFit="1" customWidth="1"/>
    <col min="7675" max="7676" width="10.140625" style="200" customWidth="1"/>
    <col min="7677" max="7677" width="26.7109375" style="200" customWidth="1"/>
    <col min="7678" max="7678" width="54.28515625" style="200" bestFit="1" customWidth="1"/>
    <col min="7679" max="7920" width="9.140625" style="200"/>
    <col min="7921" max="7921" width="8" style="200" customWidth="1"/>
    <col min="7922" max="7922" width="48.42578125" style="200" bestFit="1" customWidth="1"/>
    <col min="7923" max="7923" width="12.7109375" style="200" customWidth="1"/>
    <col min="7924" max="7924" width="9.42578125" style="200" customWidth="1"/>
    <col min="7925" max="7925" width="15.7109375" style="200" customWidth="1"/>
    <col min="7926" max="7926" width="12.28515625" style="200" customWidth="1"/>
    <col min="7927" max="7927" width="9.140625" style="200"/>
    <col min="7928" max="7928" width="16" style="200" customWidth="1"/>
    <col min="7929" max="7929" width="23.42578125" style="200" customWidth="1"/>
    <col min="7930" max="7930" width="10.42578125" style="200" bestFit="1" customWidth="1"/>
    <col min="7931" max="7932" width="10.140625" style="200" customWidth="1"/>
    <col min="7933" max="7933" width="26.7109375" style="200" customWidth="1"/>
    <col min="7934" max="7934" width="54.28515625" style="200" bestFit="1" customWidth="1"/>
    <col min="7935" max="8176" width="9.140625" style="200"/>
    <col min="8177" max="8177" width="8" style="200" customWidth="1"/>
    <col min="8178" max="8178" width="48.42578125" style="200" bestFit="1" customWidth="1"/>
    <col min="8179" max="8179" width="12.7109375" style="200" customWidth="1"/>
    <col min="8180" max="8180" width="9.42578125" style="200" customWidth="1"/>
    <col min="8181" max="8181" width="15.7109375" style="200" customWidth="1"/>
    <col min="8182" max="8182" width="12.28515625" style="200" customWidth="1"/>
    <col min="8183" max="8183" width="9.140625" style="200"/>
    <col min="8184" max="8184" width="16" style="200" customWidth="1"/>
    <col min="8185" max="8185" width="23.42578125" style="200" customWidth="1"/>
    <col min="8186" max="8186" width="10.42578125" style="200" bestFit="1" customWidth="1"/>
    <col min="8187" max="8188" width="10.140625" style="200" customWidth="1"/>
    <col min="8189" max="8189" width="26.7109375" style="200" customWidth="1"/>
    <col min="8190" max="8190" width="54.28515625" style="200" bestFit="1" customWidth="1"/>
    <col min="8191" max="8432" width="9.140625" style="200"/>
    <col min="8433" max="8433" width="8" style="200" customWidth="1"/>
    <col min="8434" max="8434" width="48.42578125" style="200" bestFit="1" customWidth="1"/>
    <col min="8435" max="8435" width="12.7109375" style="200" customWidth="1"/>
    <col min="8436" max="8436" width="9.42578125" style="200" customWidth="1"/>
    <col min="8437" max="8437" width="15.7109375" style="200" customWidth="1"/>
    <col min="8438" max="8438" width="12.28515625" style="200" customWidth="1"/>
    <col min="8439" max="8439" width="9.140625" style="200"/>
    <col min="8440" max="8440" width="16" style="200" customWidth="1"/>
    <col min="8441" max="8441" width="23.42578125" style="200" customWidth="1"/>
    <col min="8442" max="8442" width="10.42578125" style="200" bestFit="1" customWidth="1"/>
    <col min="8443" max="8444" width="10.140625" style="200" customWidth="1"/>
    <col min="8445" max="8445" width="26.7109375" style="200" customWidth="1"/>
    <col min="8446" max="8446" width="54.28515625" style="200" bestFit="1" customWidth="1"/>
    <col min="8447" max="8688" width="9.140625" style="200"/>
    <col min="8689" max="8689" width="8" style="200" customWidth="1"/>
    <col min="8690" max="8690" width="48.42578125" style="200" bestFit="1" customWidth="1"/>
    <col min="8691" max="8691" width="12.7109375" style="200" customWidth="1"/>
    <col min="8692" max="8692" width="9.42578125" style="200" customWidth="1"/>
    <col min="8693" max="8693" width="15.7109375" style="200" customWidth="1"/>
    <col min="8694" max="8694" width="12.28515625" style="200" customWidth="1"/>
    <col min="8695" max="8695" width="9.140625" style="200"/>
    <col min="8696" max="8696" width="16" style="200" customWidth="1"/>
    <col min="8697" max="8697" width="23.42578125" style="200" customWidth="1"/>
    <col min="8698" max="8698" width="10.42578125" style="200" bestFit="1" customWidth="1"/>
    <col min="8699" max="8700" width="10.140625" style="200" customWidth="1"/>
    <col min="8701" max="8701" width="26.7109375" style="200" customWidth="1"/>
    <col min="8702" max="8702" width="54.28515625" style="200" bestFit="1" customWidth="1"/>
    <col min="8703" max="8944" width="9.140625" style="200"/>
    <col min="8945" max="8945" width="8" style="200" customWidth="1"/>
    <col min="8946" max="8946" width="48.42578125" style="200" bestFit="1" customWidth="1"/>
    <col min="8947" max="8947" width="12.7109375" style="200" customWidth="1"/>
    <col min="8948" max="8948" width="9.42578125" style="200" customWidth="1"/>
    <col min="8949" max="8949" width="15.7109375" style="200" customWidth="1"/>
    <col min="8950" max="8950" width="12.28515625" style="200" customWidth="1"/>
    <col min="8951" max="8951" width="9.140625" style="200"/>
    <col min="8952" max="8952" width="16" style="200" customWidth="1"/>
    <col min="8953" max="8953" width="23.42578125" style="200" customWidth="1"/>
    <col min="8954" max="8954" width="10.42578125" style="200" bestFit="1" customWidth="1"/>
    <col min="8955" max="8956" width="10.140625" style="200" customWidth="1"/>
    <col min="8957" max="8957" width="26.7109375" style="200" customWidth="1"/>
    <col min="8958" max="8958" width="54.28515625" style="200" bestFit="1" customWidth="1"/>
    <col min="8959" max="9200" width="9.140625" style="200"/>
    <col min="9201" max="9201" width="8" style="200" customWidth="1"/>
    <col min="9202" max="9202" width="48.42578125" style="200" bestFit="1" customWidth="1"/>
    <col min="9203" max="9203" width="12.7109375" style="200" customWidth="1"/>
    <col min="9204" max="9204" width="9.42578125" style="200" customWidth="1"/>
    <col min="9205" max="9205" width="15.7109375" style="200" customWidth="1"/>
    <col min="9206" max="9206" width="12.28515625" style="200" customWidth="1"/>
    <col min="9207" max="9207" width="9.140625" style="200"/>
    <col min="9208" max="9208" width="16" style="200" customWidth="1"/>
    <col min="9209" max="9209" width="23.42578125" style="200" customWidth="1"/>
    <col min="9210" max="9210" width="10.42578125" style="200" bestFit="1" customWidth="1"/>
    <col min="9211" max="9212" width="10.140625" style="200" customWidth="1"/>
    <col min="9213" max="9213" width="26.7109375" style="200" customWidth="1"/>
    <col min="9214" max="9214" width="54.28515625" style="200" bestFit="1" customWidth="1"/>
    <col min="9215" max="9456" width="9.140625" style="200"/>
    <col min="9457" max="9457" width="8" style="200" customWidth="1"/>
    <col min="9458" max="9458" width="48.42578125" style="200" bestFit="1" customWidth="1"/>
    <col min="9459" max="9459" width="12.7109375" style="200" customWidth="1"/>
    <col min="9460" max="9460" width="9.42578125" style="200" customWidth="1"/>
    <col min="9461" max="9461" width="15.7109375" style="200" customWidth="1"/>
    <col min="9462" max="9462" width="12.28515625" style="200" customWidth="1"/>
    <col min="9463" max="9463" width="9.140625" style="200"/>
    <col min="9464" max="9464" width="16" style="200" customWidth="1"/>
    <col min="9465" max="9465" width="23.42578125" style="200" customWidth="1"/>
    <col min="9466" max="9466" width="10.42578125" style="200" bestFit="1" customWidth="1"/>
    <col min="9467" max="9468" width="10.140625" style="200" customWidth="1"/>
    <col min="9469" max="9469" width="26.7109375" style="200" customWidth="1"/>
    <col min="9470" max="9470" width="54.28515625" style="200" bestFit="1" customWidth="1"/>
    <col min="9471" max="9712" width="9.140625" style="200"/>
    <col min="9713" max="9713" width="8" style="200" customWidth="1"/>
    <col min="9714" max="9714" width="48.42578125" style="200" bestFit="1" customWidth="1"/>
    <col min="9715" max="9715" width="12.7109375" style="200" customWidth="1"/>
    <col min="9716" max="9716" width="9.42578125" style="200" customWidth="1"/>
    <col min="9717" max="9717" width="15.7109375" style="200" customWidth="1"/>
    <col min="9718" max="9718" width="12.28515625" style="200" customWidth="1"/>
    <col min="9719" max="9719" width="9.140625" style="200"/>
    <col min="9720" max="9720" width="16" style="200" customWidth="1"/>
    <col min="9721" max="9721" width="23.42578125" style="200" customWidth="1"/>
    <col min="9722" max="9722" width="10.42578125" style="200" bestFit="1" customWidth="1"/>
    <col min="9723" max="9724" width="10.140625" style="200" customWidth="1"/>
    <col min="9725" max="9725" width="26.7109375" style="200" customWidth="1"/>
    <col min="9726" max="9726" width="54.28515625" style="200" bestFit="1" customWidth="1"/>
    <col min="9727" max="9968" width="9.140625" style="200"/>
    <col min="9969" max="9969" width="8" style="200" customWidth="1"/>
    <col min="9970" max="9970" width="48.42578125" style="200" bestFit="1" customWidth="1"/>
    <col min="9971" max="9971" width="12.7109375" style="200" customWidth="1"/>
    <col min="9972" max="9972" width="9.42578125" style="200" customWidth="1"/>
    <col min="9973" max="9973" width="15.7109375" style="200" customWidth="1"/>
    <col min="9974" max="9974" width="12.28515625" style="200" customWidth="1"/>
    <col min="9975" max="9975" width="9.140625" style="200"/>
    <col min="9976" max="9976" width="16" style="200" customWidth="1"/>
    <col min="9977" max="9977" width="23.42578125" style="200" customWidth="1"/>
    <col min="9978" max="9978" width="10.42578125" style="200" bestFit="1" customWidth="1"/>
    <col min="9979" max="9980" width="10.140625" style="200" customWidth="1"/>
    <col min="9981" max="9981" width="26.7109375" style="200" customWidth="1"/>
    <col min="9982" max="9982" width="54.28515625" style="200" bestFit="1" customWidth="1"/>
    <col min="9983" max="10224" width="9.140625" style="200"/>
    <col min="10225" max="10225" width="8" style="200" customWidth="1"/>
    <col min="10226" max="10226" width="48.42578125" style="200" bestFit="1" customWidth="1"/>
    <col min="10227" max="10227" width="12.7109375" style="200" customWidth="1"/>
    <col min="10228" max="10228" width="9.42578125" style="200" customWidth="1"/>
    <col min="10229" max="10229" width="15.7109375" style="200" customWidth="1"/>
    <col min="10230" max="10230" width="12.28515625" style="200" customWidth="1"/>
    <col min="10231" max="10231" width="9.140625" style="200"/>
    <col min="10232" max="10232" width="16" style="200" customWidth="1"/>
    <col min="10233" max="10233" width="23.42578125" style="200" customWidth="1"/>
    <col min="10234" max="10234" width="10.42578125" style="200" bestFit="1" customWidth="1"/>
    <col min="10235" max="10236" width="10.140625" style="200" customWidth="1"/>
    <col min="10237" max="10237" width="26.7109375" style="200" customWidth="1"/>
    <col min="10238" max="10238" width="54.28515625" style="200" bestFit="1" customWidth="1"/>
    <col min="10239" max="10480" width="9.140625" style="200"/>
    <col min="10481" max="10481" width="8" style="200" customWidth="1"/>
    <col min="10482" max="10482" width="48.42578125" style="200" bestFit="1" customWidth="1"/>
    <col min="10483" max="10483" width="12.7109375" style="200" customWidth="1"/>
    <col min="10484" max="10484" width="9.42578125" style="200" customWidth="1"/>
    <col min="10485" max="10485" width="15.7109375" style="200" customWidth="1"/>
    <col min="10486" max="10486" width="12.28515625" style="200" customWidth="1"/>
    <col min="10487" max="10487" width="9.140625" style="200"/>
    <col min="10488" max="10488" width="16" style="200" customWidth="1"/>
    <col min="10489" max="10489" width="23.42578125" style="200" customWidth="1"/>
    <col min="10490" max="10490" width="10.42578125" style="200" bestFit="1" customWidth="1"/>
    <col min="10491" max="10492" width="10.140625" style="200" customWidth="1"/>
    <col min="10493" max="10493" width="26.7109375" style="200" customWidth="1"/>
    <col min="10494" max="10494" width="54.28515625" style="200" bestFit="1" customWidth="1"/>
    <col min="10495" max="10736" width="9.140625" style="200"/>
    <col min="10737" max="10737" width="8" style="200" customWidth="1"/>
    <col min="10738" max="10738" width="48.42578125" style="200" bestFit="1" customWidth="1"/>
    <col min="10739" max="10739" width="12.7109375" style="200" customWidth="1"/>
    <col min="10740" max="10740" width="9.42578125" style="200" customWidth="1"/>
    <col min="10741" max="10741" width="15.7109375" style="200" customWidth="1"/>
    <col min="10742" max="10742" width="12.28515625" style="200" customWidth="1"/>
    <col min="10743" max="10743" width="9.140625" style="200"/>
    <col min="10744" max="10744" width="16" style="200" customWidth="1"/>
    <col min="10745" max="10745" width="23.42578125" style="200" customWidth="1"/>
    <col min="10746" max="10746" width="10.42578125" style="200" bestFit="1" customWidth="1"/>
    <col min="10747" max="10748" width="10.140625" style="200" customWidth="1"/>
    <col min="10749" max="10749" width="26.7109375" style="200" customWidth="1"/>
    <col min="10750" max="10750" width="54.28515625" style="200" bestFit="1" customWidth="1"/>
    <col min="10751" max="10992" width="9.140625" style="200"/>
    <col min="10993" max="10993" width="8" style="200" customWidth="1"/>
    <col min="10994" max="10994" width="48.42578125" style="200" bestFit="1" customWidth="1"/>
    <col min="10995" max="10995" width="12.7109375" style="200" customWidth="1"/>
    <col min="10996" max="10996" width="9.42578125" style="200" customWidth="1"/>
    <col min="10997" max="10997" width="15.7109375" style="200" customWidth="1"/>
    <col min="10998" max="10998" width="12.28515625" style="200" customWidth="1"/>
    <col min="10999" max="10999" width="9.140625" style="200"/>
    <col min="11000" max="11000" width="16" style="200" customWidth="1"/>
    <col min="11001" max="11001" width="23.42578125" style="200" customWidth="1"/>
    <col min="11002" max="11002" width="10.42578125" style="200" bestFit="1" customWidth="1"/>
    <col min="11003" max="11004" width="10.140625" style="200" customWidth="1"/>
    <col min="11005" max="11005" width="26.7109375" style="200" customWidth="1"/>
    <col min="11006" max="11006" width="54.28515625" style="200" bestFit="1" customWidth="1"/>
    <col min="11007" max="11248" width="9.140625" style="200"/>
    <col min="11249" max="11249" width="8" style="200" customWidth="1"/>
    <col min="11250" max="11250" width="48.42578125" style="200" bestFit="1" customWidth="1"/>
    <col min="11251" max="11251" width="12.7109375" style="200" customWidth="1"/>
    <col min="11252" max="11252" width="9.42578125" style="200" customWidth="1"/>
    <col min="11253" max="11253" width="15.7109375" style="200" customWidth="1"/>
    <col min="11254" max="11254" width="12.28515625" style="200" customWidth="1"/>
    <col min="11255" max="11255" width="9.140625" style="200"/>
    <col min="11256" max="11256" width="16" style="200" customWidth="1"/>
    <col min="11257" max="11257" width="23.42578125" style="200" customWidth="1"/>
    <col min="11258" max="11258" width="10.42578125" style="200" bestFit="1" customWidth="1"/>
    <col min="11259" max="11260" width="10.140625" style="200" customWidth="1"/>
    <col min="11261" max="11261" width="26.7109375" style="200" customWidth="1"/>
    <col min="11262" max="11262" width="54.28515625" style="200" bestFit="1" customWidth="1"/>
    <col min="11263" max="11504" width="9.140625" style="200"/>
    <col min="11505" max="11505" width="8" style="200" customWidth="1"/>
    <col min="11506" max="11506" width="48.42578125" style="200" bestFit="1" customWidth="1"/>
    <col min="11507" max="11507" width="12.7109375" style="200" customWidth="1"/>
    <col min="11508" max="11508" width="9.42578125" style="200" customWidth="1"/>
    <col min="11509" max="11509" width="15.7109375" style="200" customWidth="1"/>
    <col min="11510" max="11510" width="12.28515625" style="200" customWidth="1"/>
    <col min="11511" max="11511" width="9.140625" style="200"/>
    <col min="11512" max="11512" width="16" style="200" customWidth="1"/>
    <col min="11513" max="11513" width="23.42578125" style="200" customWidth="1"/>
    <col min="11514" max="11514" width="10.42578125" style="200" bestFit="1" customWidth="1"/>
    <col min="11515" max="11516" width="10.140625" style="200" customWidth="1"/>
    <col min="11517" max="11517" width="26.7109375" style="200" customWidth="1"/>
    <col min="11518" max="11518" width="54.28515625" style="200" bestFit="1" customWidth="1"/>
    <col min="11519" max="11760" width="9.140625" style="200"/>
    <col min="11761" max="11761" width="8" style="200" customWidth="1"/>
    <col min="11762" max="11762" width="48.42578125" style="200" bestFit="1" customWidth="1"/>
    <col min="11763" max="11763" width="12.7109375" style="200" customWidth="1"/>
    <col min="11764" max="11764" width="9.42578125" style="200" customWidth="1"/>
    <col min="11765" max="11765" width="15.7109375" style="200" customWidth="1"/>
    <col min="11766" max="11766" width="12.28515625" style="200" customWidth="1"/>
    <col min="11767" max="11767" width="9.140625" style="200"/>
    <col min="11768" max="11768" width="16" style="200" customWidth="1"/>
    <col min="11769" max="11769" width="23.42578125" style="200" customWidth="1"/>
    <col min="11770" max="11770" width="10.42578125" style="200" bestFit="1" customWidth="1"/>
    <col min="11771" max="11772" width="10.140625" style="200" customWidth="1"/>
    <col min="11773" max="11773" width="26.7109375" style="200" customWidth="1"/>
    <col min="11774" max="11774" width="54.28515625" style="200" bestFit="1" customWidth="1"/>
    <col min="11775" max="12016" width="9.140625" style="200"/>
    <col min="12017" max="12017" width="8" style="200" customWidth="1"/>
    <col min="12018" max="12018" width="48.42578125" style="200" bestFit="1" customWidth="1"/>
    <col min="12019" max="12019" width="12.7109375" style="200" customWidth="1"/>
    <col min="12020" max="12020" width="9.42578125" style="200" customWidth="1"/>
    <col min="12021" max="12021" width="15.7109375" style="200" customWidth="1"/>
    <col min="12022" max="12022" width="12.28515625" style="200" customWidth="1"/>
    <col min="12023" max="12023" width="9.140625" style="200"/>
    <col min="12024" max="12024" width="16" style="200" customWidth="1"/>
    <col min="12025" max="12025" width="23.42578125" style="200" customWidth="1"/>
    <col min="12026" max="12026" width="10.42578125" style="200" bestFit="1" customWidth="1"/>
    <col min="12027" max="12028" width="10.140625" style="200" customWidth="1"/>
    <col min="12029" max="12029" width="26.7109375" style="200" customWidth="1"/>
    <col min="12030" max="12030" width="54.28515625" style="200" bestFit="1" customWidth="1"/>
    <col min="12031" max="12272" width="9.140625" style="200"/>
    <col min="12273" max="12273" width="8" style="200" customWidth="1"/>
    <col min="12274" max="12274" width="48.42578125" style="200" bestFit="1" customWidth="1"/>
    <col min="12275" max="12275" width="12.7109375" style="200" customWidth="1"/>
    <col min="12276" max="12276" width="9.42578125" style="200" customWidth="1"/>
    <col min="12277" max="12277" width="15.7109375" style="200" customWidth="1"/>
    <col min="12278" max="12278" width="12.28515625" style="200" customWidth="1"/>
    <col min="12279" max="12279" width="9.140625" style="200"/>
    <col min="12280" max="12280" width="16" style="200" customWidth="1"/>
    <col min="12281" max="12281" width="23.42578125" style="200" customWidth="1"/>
    <col min="12282" max="12282" width="10.42578125" style="200" bestFit="1" customWidth="1"/>
    <col min="12283" max="12284" width="10.140625" style="200" customWidth="1"/>
    <col min="12285" max="12285" width="26.7109375" style="200" customWidth="1"/>
    <col min="12286" max="12286" width="54.28515625" style="200" bestFit="1" customWidth="1"/>
    <col min="12287" max="12528" width="9.140625" style="200"/>
    <col min="12529" max="12529" width="8" style="200" customWidth="1"/>
    <col min="12530" max="12530" width="48.42578125" style="200" bestFit="1" customWidth="1"/>
    <col min="12531" max="12531" width="12.7109375" style="200" customWidth="1"/>
    <col min="12532" max="12532" width="9.42578125" style="200" customWidth="1"/>
    <col min="12533" max="12533" width="15.7109375" style="200" customWidth="1"/>
    <col min="12534" max="12534" width="12.28515625" style="200" customWidth="1"/>
    <col min="12535" max="12535" width="9.140625" style="200"/>
    <col min="12536" max="12536" width="16" style="200" customWidth="1"/>
    <col min="12537" max="12537" width="23.42578125" style="200" customWidth="1"/>
    <col min="12538" max="12538" width="10.42578125" style="200" bestFit="1" customWidth="1"/>
    <col min="12539" max="12540" width="10.140625" style="200" customWidth="1"/>
    <col min="12541" max="12541" width="26.7109375" style="200" customWidth="1"/>
    <col min="12542" max="12542" width="54.28515625" style="200" bestFit="1" customWidth="1"/>
    <col min="12543" max="12784" width="9.140625" style="200"/>
    <col min="12785" max="12785" width="8" style="200" customWidth="1"/>
    <col min="12786" max="12786" width="48.42578125" style="200" bestFit="1" customWidth="1"/>
    <col min="12787" max="12787" width="12.7109375" style="200" customWidth="1"/>
    <col min="12788" max="12788" width="9.42578125" style="200" customWidth="1"/>
    <col min="12789" max="12789" width="15.7109375" style="200" customWidth="1"/>
    <col min="12790" max="12790" width="12.28515625" style="200" customWidth="1"/>
    <col min="12791" max="12791" width="9.140625" style="200"/>
    <col min="12792" max="12792" width="16" style="200" customWidth="1"/>
    <col min="12793" max="12793" width="23.42578125" style="200" customWidth="1"/>
    <col min="12794" max="12794" width="10.42578125" style="200" bestFit="1" customWidth="1"/>
    <col min="12795" max="12796" width="10.140625" style="200" customWidth="1"/>
    <col min="12797" max="12797" width="26.7109375" style="200" customWidth="1"/>
    <col min="12798" max="12798" width="54.28515625" style="200" bestFit="1" customWidth="1"/>
    <col min="12799" max="13040" width="9.140625" style="200"/>
    <col min="13041" max="13041" width="8" style="200" customWidth="1"/>
    <col min="13042" max="13042" width="48.42578125" style="200" bestFit="1" customWidth="1"/>
    <col min="13043" max="13043" width="12.7109375" style="200" customWidth="1"/>
    <col min="13044" max="13044" width="9.42578125" style="200" customWidth="1"/>
    <col min="13045" max="13045" width="15.7109375" style="200" customWidth="1"/>
    <col min="13046" max="13046" width="12.28515625" style="200" customWidth="1"/>
    <col min="13047" max="13047" width="9.140625" style="200"/>
    <col min="13048" max="13048" width="16" style="200" customWidth="1"/>
    <col min="13049" max="13049" width="23.42578125" style="200" customWidth="1"/>
    <col min="13050" max="13050" width="10.42578125" style="200" bestFit="1" customWidth="1"/>
    <col min="13051" max="13052" width="10.140625" style="200" customWidth="1"/>
    <col min="13053" max="13053" width="26.7109375" style="200" customWidth="1"/>
    <col min="13054" max="13054" width="54.28515625" style="200" bestFit="1" customWidth="1"/>
    <col min="13055" max="13296" width="9.140625" style="200"/>
    <col min="13297" max="13297" width="8" style="200" customWidth="1"/>
    <col min="13298" max="13298" width="48.42578125" style="200" bestFit="1" customWidth="1"/>
    <col min="13299" max="13299" width="12.7109375" style="200" customWidth="1"/>
    <col min="13300" max="13300" width="9.42578125" style="200" customWidth="1"/>
    <col min="13301" max="13301" width="15.7109375" style="200" customWidth="1"/>
    <col min="13302" max="13302" width="12.28515625" style="200" customWidth="1"/>
    <col min="13303" max="13303" width="9.140625" style="200"/>
    <col min="13304" max="13304" width="16" style="200" customWidth="1"/>
    <col min="13305" max="13305" width="23.42578125" style="200" customWidth="1"/>
    <col min="13306" max="13306" width="10.42578125" style="200" bestFit="1" customWidth="1"/>
    <col min="13307" max="13308" width="10.140625" style="200" customWidth="1"/>
    <col min="13309" max="13309" width="26.7109375" style="200" customWidth="1"/>
    <col min="13310" max="13310" width="54.28515625" style="200" bestFit="1" customWidth="1"/>
    <col min="13311" max="13552" width="9.140625" style="200"/>
    <col min="13553" max="13553" width="8" style="200" customWidth="1"/>
    <col min="13554" max="13554" width="48.42578125" style="200" bestFit="1" customWidth="1"/>
    <col min="13555" max="13555" width="12.7109375" style="200" customWidth="1"/>
    <col min="13556" max="13556" width="9.42578125" style="200" customWidth="1"/>
    <col min="13557" max="13557" width="15.7109375" style="200" customWidth="1"/>
    <col min="13558" max="13558" width="12.28515625" style="200" customWidth="1"/>
    <col min="13559" max="13559" width="9.140625" style="200"/>
    <col min="13560" max="13560" width="16" style="200" customWidth="1"/>
    <col min="13561" max="13561" width="23.42578125" style="200" customWidth="1"/>
    <col min="13562" max="13562" width="10.42578125" style="200" bestFit="1" customWidth="1"/>
    <col min="13563" max="13564" width="10.140625" style="200" customWidth="1"/>
    <col min="13565" max="13565" width="26.7109375" style="200" customWidth="1"/>
    <col min="13566" max="13566" width="54.28515625" style="200" bestFit="1" customWidth="1"/>
    <col min="13567" max="13808" width="9.140625" style="200"/>
    <col min="13809" max="13809" width="8" style="200" customWidth="1"/>
    <col min="13810" max="13810" width="48.42578125" style="200" bestFit="1" customWidth="1"/>
    <col min="13811" max="13811" width="12.7109375" style="200" customWidth="1"/>
    <col min="13812" max="13812" width="9.42578125" style="200" customWidth="1"/>
    <col min="13813" max="13813" width="15.7109375" style="200" customWidth="1"/>
    <col min="13814" max="13814" width="12.28515625" style="200" customWidth="1"/>
    <col min="13815" max="13815" width="9.140625" style="200"/>
    <col min="13816" max="13816" width="16" style="200" customWidth="1"/>
    <col min="13817" max="13817" width="23.42578125" style="200" customWidth="1"/>
    <col min="13818" max="13818" width="10.42578125" style="200" bestFit="1" customWidth="1"/>
    <col min="13819" max="13820" width="10.140625" style="200" customWidth="1"/>
    <col min="13821" max="13821" width="26.7109375" style="200" customWidth="1"/>
    <col min="13822" max="13822" width="54.28515625" style="200" bestFit="1" customWidth="1"/>
    <col min="13823" max="14064" width="9.140625" style="200"/>
    <col min="14065" max="14065" width="8" style="200" customWidth="1"/>
    <col min="14066" max="14066" width="48.42578125" style="200" bestFit="1" customWidth="1"/>
    <col min="14067" max="14067" width="12.7109375" style="200" customWidth="1"/>
    <col min="14068" max="14068" width="9.42578125" style="200" customWidth="1"/>
    <col min="14069" max="14069" width="15.7109375" style="200" customWidth="1"/>
    <col min="14070" max="14070" width="12.28515625" style="200" customWidth="1"/>
    <col min="14071" max="14071" width="9.140625" style="200"/>
    <col min="14072" max="14072" width="16" style="200" customWidth="1"/>
    <col min="14073" max="14073" width="23.42578125" style="200" customWidth="1"/>
    <col min="14074" max="14074" width="10.42578125" style="200" bestFit="1" customWidth="1"/>
    <col min="14075" max="14076" width="10.140625" style="200" customWidth="1"/>
    <col min="14077" max="14077" width="26.7109375" style="200" customWidth="1"/>
    <col min="14078" max="14078" width="54.28515625" style="200" bestFit="1" customWidth="1"/>
    <col min="14079" max="14320" width="9.140625" style="200"/>
    <col min="14321" max="14321" width="8" style="200" customWidth="1"/>
    <col min="14322" max="14322" width="48.42578125" style="200" bestFit="1" customWidth="1"/>
    <col min="14323" max="14323" width="12.7109375" style="200" customWidth="1"/>
    <col min="14324" max="14324" width="9.42578125" style="200" customWidth="1"/>
    <col min="14325" max="14325" width="15.7109375" style="200" customWidth="1"/>
    <col min="14326" max="14326" width="12.28515625" style="200" customWidth="1"/>
    <col min="14327" max="14327" width="9.140625" style="200"/>
    <col min="14328" max="14328" width="16" style="200" customWidth="1"/>
    <col min="14329" max="14329" width="23.42578125" style="200" customWidth="1"/>
    <col min="14330" max="14330" width="10.42578125" style="200" bestFit="1" customWidth="1"/>
    <col min="14331" max="14332" width="10.140625" style="200" customWidth="1"/>
    <col min="14333" max="14333" width="26.7109375" style="200" customWidth="1"/>
    <col min="14334" max="14334" width="54.28515625" style="200" bestFit="1" customWidth="1"/>
    <col min="14335" max="14576" width="9.140625" style="200"/>
    <col min="14577" max="14577" width="8" style="200" customWidth="1"/>
    <col min="14578" max="14578" width="48.42578125" style="200" bestFit="1" customWidth="1"/>
    <col min="14579" max="14579" width="12.7109375" style="200" customWidth="1"/>
    <col min="14580" max="14580" width="9.42578125" style="200" customWidth="1"/>
    <col min="14581" max="14581" width="15.7109375" style="200" customWidth="1"/>
    <col min="14582" max="14582" width="12.28515625" style="200" customWidth="1"/>
    <col min="14583" max="14583" width="9.140625" style="200"/>
    <col min="14584" max="14584" width="16" style="200" customWidth="1"/>
    <col min="14585" max="14585" width="23.42578125" style="200" customWidth="1"/>
    <col min="14586" max="14586" width="10.42578125" style="200" bestFit="1" customWidth="1"/>
    <col min="14587" max="14588" width="10.140625" style="200" customWidth="1"/>
    <col min="14589" max="14589" width="26.7109375" style="200" customWidth="1"/>
    <col min="14590" max="14590" width="54.28515625" style="200" bestFit="1" customWidth="1"/>
    <col min="14591" max="14832" width="9.140625" style="200"/>
    <col min="14833" max="14833" width="8" style="200" customWidth="1"/>
    <col min="14834" max="14834" width="48.42578125" style="200" bestFit="1" customWidth="1"/>
    <col min="14835" max="14835" width="12.7109375" style="200" customWidth="1"/>
    <col min="14836" max="14836" width="9.42578125" style="200" customWidth="1"/>
    <col min="14837" max="14837" width="15.7109375" style="200" customWidth="1"/>
    <col min="14838" max="14838" width="12.28515625" style="200" customWidth="1"/>
    <col min="14839" max="14839" width="9.140625" style="200"/>
    <col min="14840" max="14840" width="16" style="200" customWidth="1"/>
    <col min="14841" max="14841" width="23.42578125" style="200" customWidth="1"/>
    <col min="14842" max="14842" width="10.42578125" style="200" bestFit="1" customWidth="1"/>
    <col min="14843" max="14844" width="10.140625" style="200" customWidth="1"/>
    <col min="14845" max="14845" width="26.7109375" style="200" customWidth="1"/>
    <col min="14846" max="14846" width="54.28515625" style="200" bestFit="1" customWidth="1"/>
    <col min="14847" max="15088" width="9.140625" style="200"/>
    <col min="15089" max="15089" width="8" style="200" customWidth="1"/>
    <col min="15090" max="15090" width="48.42578125" style="200" bestFit="1" customWidth="1"/>
    <col min="15091" max="15091" width="12.7109375" style="200" customWidth="1"/>
    <col min="15092" max="15092" width="9.42578125" style="200" customWidth="1"/>
    <col min="15093" max="15093" width="15.7109375" style="200" customWidth="1"/>
    <col min="15094" max="15094" width="12.28515625" style="200" customWidth="1"/>
    <col min="15095" max="15095" width="9.140625" style="200"/>
    <col min="15096" max="15096" width="16" style="200" customWidth="1"/>
    <col min="15097" max="15097" width="23.42578125" style="200" customWidth="1"/>
    <col min="15098" max="15098" width="10.42578125" style="200" bestFit="1" customWidth="1"/>
    <col min="15099" max="15100" width="10.140625" style="200" customWidth="1"/>
    <col min="15101" max="15101" width="26.7109375" style="200" customWidth="1"/>
    <col min="15102" max="15102" width="54.28515625" style="200" bestFit="1" customWidth="1"/>
    <col min="15103" max="15344" width="9.140625" style="200"/>
    <col min="15345" max="15345" width="8" style="200" customWidth="1"/>
    <col min="15346" max="15346" width="48.42578125" style="200" bestFit="1" customWidth="1"/>
    <col min="15347" max="15347" width="12.7109375" style="200" customWidth="1"/>
    <col min="15348" max="15348" width="9.42578125" style="200" customWidth="1"/>
    <col min="15349" max="15349" width="15.7109375" style="200" customWidth="1"/>
    <col min="15350" max="15350" width="12.28515625" style="200" customWidth="1"/>
    <col min="15351" max="15351" width="9.140625" style="200"/>
    <col min="15352" max="15352" width="16" style="200" customWidth="1"/>
    <col min="15353" max="15353" width="23.42578125" style="200" customWidth="1"/>
    <col min="15354" max="15354" width="10.42578125" style="200" bestFit="1" customWidth="1"/>
    <col min="15355" max="15356" width="10.140625" style="200" customWidth="1"/>
    <col min="15357" max="15357" width="26.7109375" style="200" customWidth="1"/>
    <col min="15358" max="15358" width="54.28515625" style="200" bestFit="1" customWidth="1"/>
    <col min="15359" max="15600" width="9.140625" style="200"/>
    <col min="15601" max="15601" width="8" style="200" customWidth="1"/>
    <col min="15602" max="15602" width="48.42578125" style="200" bestFit="1" customWidth="1"/>
    <col min="15603" max="15603" width="12.7109375" style="200" customWidth="1"/>
    <col min="15604" max="15604" width="9.42578125" style="200" customWidth="1"/>
    <col min="15605" max="15605" width="15.7109375" style="200" customWidth="1"/>
    <col min="15606" max="15606" width="12.28515625" style="200" customWidth="1"/>
    <col min="15607" max="15607" width="9.140625" style="200"/>
    <col min="15608" max="15608" width="16" style="200" customWidth="1"/>
    <col min="15609" max="15609" width="23.42578125" style="200" customWidth="1"/>
    <col min="15610" max="15610" width="10.42578125" style="200" bestFit="1" customWidth="1"/>
    <col min="15611" max="15612" width="10.140625" style="200" customWidth="1"/>
    <col min="15613" max="15613" width="26.7109375" style="200" customWidth="1"/>
    <col min="15614" max="15614" width="54.28515625" style="200" bestFit="1" customWidth="1"/>
    <col min="15615" max="15856" width="9.140625" style="200"/>
    <col min="15857" max="15857" width="8" style="200" customWidth="1"/>
    <col min="15858" max="15858" width="48.42578125" style="200" bestFit="1" customWidth="1"/>
    <col min="15859" max="15859" width="12.7109375" style="200" customWidth="1"/>
    <col min="15860" max="15860" width="9.42578125" style="200" customWidth="1"/>
    <col min="15861" max="15861" width="15.7109375" style="200" customWidth="1"/>
    <col min="15862" max="15862" width="12.28515625" style="200" customWidth="1"/>
    <col min="15863" max="15863" width="9.140625" style="200"/>
    <col min="15864" max="15864" width="16" style="200" customWidth="1"/>
    <col min="15865" max="15865" width="23.42578125" style="200" customWidth="1"/>
    <col min="15866" max="15866" width="10.42578125" style="200" bestFit="1" customWidth="1"/>
    <col min="15867" max="15868" width="10.140625" style="200" customWidth="1"/>
    <col min="15869" max="15869" width="26.7109375" style="200" customWidth="1"/>
    <col min="15870" max="15870" width="54.28515625" style="200" bestFit="1" customWidth="1"/>
    <col min="15871" max="16112" width="9.140625" style="200"/>
    <col min="16113" max="16113" width="8" style="200" customWidth="1"/>
    <col min="16114" max="16114" width="48.42578125" style="200" bestFit="1" customWidth="1"/>
    <col min="16115" max="16115" width="12.7109375" style="200" customWidth="1"/>
    <col min="16116" max="16116" width="9.42578125" style="200" customWidth="1"/>
    <col min="16117" max="16117" width="15.7109375" style="200" customWidth="1"/>
    <col min="16118" max="16118" width="12.28515625" style="200" customWidth="1"/>
    <col min="16119" max="16119" width="9.140625" style="200"/>
    <col min="16120" max="16120" width="16" style="200" customWidth="1"/>
    <col min="16121" max="16121" width="23.42578125" style="200" customWidth="1"/>
    <col min="16122" max="16122" width="10.42578125" style="200" bestFit="1" customWidth="1"/>
    <col min="16123" max="16124" width="10.140625" style="200" customWidth="1"/>
    <col min="16125" max="16125" width="26.7109375" style="200" customWidth="1"/>
    <col min="16126" max="16126" width="54.28515625" style="200" bestFit="1" customWidth="1"/>
    <col min="16127" max="16384" width="9.140625" style="200"/>
  </cols>
  <sheetData>
    <row r="1" spans="1:11" ht="15" customHeight="1" x14ac:dyDescent="0.2">
      <c r="A1" s="198" t="s">
        <v>261</v>
      </c>
      <c r="B1" s="541" t="s">
        <v>262</v>
      </c>
      <c r="C1" s="541"/>
      <c r="D1" s="541"/>
      <c r="E1" s="199"/>
      <c r="F1" s="199"/>
      <c r="G1" s="199"/>
      <c r="H1" s="199"/>
      <c r="I1" s="199"/>
      <c r="J1" s="199"/>
      <c r="K1" s="199"/>
    </row>
    <row r="2" spans="1:11" ht="15" customHeight="1" x14ac:dyDescent="0.2">
      <c r="A2" s="201"/>
      <c r="B2" s="201"/>
      <c r="C2" s="199"/>
      <c r="D2" s="222"/>
      <c r="E2" s="199"/>
      <c r="F2" s="199"/>
      <c r="G2" s="199"/>
      <c r="H2" s="199"/>
      <c r="I2" s="199"/>
      <c r="J2" s="199"/>
      <c r="K2" s="199"/>
    </row>
    <row r="3" spans="1:11" ht="15" customHeight="1" x14ac:dyDescent="0.2">
      <c r="A3" s="213" t="s">
        <v>166</v>
      </c>
      <c r="B3" s="255" t="s">
        <v>42</v>
      </c>
      <c r="C3" s="256"/>
      <c r="D3" s="257"/>
      <c r="E3" s="199"/>
      <c r="F3" s="199"/>
      <c r="G3" s="199"/>
      <c r="H3" s="199"/>
      <c r="I3" s="199"/>
      <c r="J3" s="199"/>
      <c r="K3" s="199"/>
    </row>
    <row r="4" spans="1:11" ht="15" customHeight="1" x14ac:dyDescent="0.2">
      <c r="A4" s="213" t="s">
        <v>167</v>
      </c>
      <c r="B4" s="459"/>
      <c r="C4" s="596"/>
      <c r="D4" s="597"/>
      <c r="E4" s="199"/>
      <c r="F4" s="199"/>
      <c r="G4" s="199"/>
      <c r="H4" s="199"/>
      <c r="I4" s="199"/>
      <c r="J4" s="199"/>
      <c r="K4" s="199"/>
    </row>
    <row r="5" spans="1:11" ht="15" customHeight="1" x14ac:dyDescent="0.2">
      <c r="A5" s="214" t="s">
        <v>168</v>
      </c>
      <c r="B5" s="460"/>
      <c r="C5" s="598"/>
      <c r="D5" s="599"/>
      <c r="E5" s="199"/>
      <c r="F5" s="199"/>
      <c r="G5" s="199"/>
      <c r="H5" s="199"/>
      <c r="I5" s="199"/>
      <c r="J5" s="199"/>
      <c r="K5" s="199"/>
    </row>
    <row r="6" spans="1:11" ht="15" customHeight="1" x14ac:dyDescent="0.2">
      <c r="A6" s="214" t="s">
        <v>169</v>
      </c>
      <c r="B6" s="455"/>
      <c r="C6" s="596"/>
      <c r="D6" s="597"/>
      <c r="E6" s="199"/>
      <c r="F6" s="199"/>
      <c r="G6" s="199"/>
      <c r="H6" s="199"/>
      <c r="I6" s="199"/>
      <c r="J6" s="199"/>
      <c r="K6" s="199"/>
    </row>
    <row r="7" spans="1:11" ht="15" customHeight="1" x14ac:dyDescent="0.2">
      <c r="A7" s="214" t="s">
        <v>170</v>
      </c>
      <c r="B7" s="255" t="s">
        <v>263</v>
      </c>
      <c r="C7" s="600"/>
      <c r="D7" s="601"/>
      <c r="E7" s="199"/>
      <c r="F7" s="199"/>
      <c r="G7" s="199"/>
      <c r="H7" s="199"/>
      <c r="I7" s="199"/>
      <c r="J7" s="199"/>
      <c r="K7" s="199"/>
    </row>
    <row r="8" spans="1:11" ht="15" customHeight="1" x14ac:dyDescent="0.2">
      <c r="A8" s="213" t="s">
        <v>172</v>
      </c>
      <c r="B8" s="461"/>
      <c r="C8" s="596"/>
      <c r="D8" s="597"/>
      <c r="E8" s="199"/>
      <c r="F8" s="215"/>
      <c r="G8" s="199"/>
      <c r="H8" s="199"/>
      <c r="I8" s="199"/>
      <c r="J8" s="199"/>
      <c r="K8" s="199"/>
    </row>
    <row r="9" spans="1:11" ht="15" customHeight="1" x14ac:dyDescent="0.2">
      <c r="A9" s="202"/>
      <c r="B9" s="202"/>
      <c r="C9" s="204"/>
      <c r="D9" s="205"/>
      <c r="E9" s="199"/>
      <c r="F9" s="199"/>
      <c r="G9" s="199"/>
      <c r="H9" s="199"/>
      <c r="I9" s="199"/>
      <c r="J9" s="199"/>
      <c r="K9" s="199"/>
    </row>
    <row r="10" spans="1:11" ht="15" customHeight="1" x14ac:dyDescent="0.2">
      <c r="A10" s="210">
        <v>5</v>
      </c>
      <c r="B10" s="225" t="s">
        <v>9</v>
      </c>
      <c r="C10" s="210" t="s">
        <v>173</v>
      </c>
      <c r="D10" s="210" t="s">
        <v>70</v>
      </c>
      <c r="E10" s="199"/>
      <c r="F10" s="199"/>
      <c r="G10" s="199"/>
      <c r="H10" s="199"/>
      <c r="I10" s="199"/>
      <c r="J10" s="199"/>
      <c r="K10" s="199"/>
    </row>
    <row r="11" spans="1:11" ht="15" customHeight="1" x14ac:dyDescent="0.2">
      <c r="A11" s="226"/>
      <c r="B11" s="227"/>
      <c r="C11" s="227"/>
      <c r="D11" s="228"/>
      <c r="E11" s="199"/>
      <c r="F11" s="199"/>
      <c r="G11" s="199"/>
      <c r="H11" s="199"/>
      <c r="I11" s="199"/>
      <c r="J11" s="199"/>
      <c r="K11" s="199"/>
    </row>
    <row r="12" spans="1:11" ht="15" customHeight="1" x14ac:dyDescent="0.2">
      <c r="A12" s="250" t="s">
        <v>174</v>
      </c>
      <c r="B12" s="229" t="s">
        <v>175</v>
      </c>
      <c r="C12" s="230">
        <f>SUM(C13:C21)</f>
        <v>0</v>
      </c>
      <c r="D12" s="230">
        <f>SUM(D13:D21)</f>
        <v>0</v>
      </c>
    </row>
    <row r="13" spans="1:11" ht="15" customHeight="1" x14ac:dyDescent="0.2">
      <c r="A13" s="268" t="s">
        <v>176</v>
      </c>
      <c r="B13" s="239" t="s">
        <v>177</v>
      </c>
      <c r="C13" s="457"/>
      <c r="D13" s="231">
        <f>ROUND(($B$8*C13/100),2)</f>
        <v>0</v>
      </c>
    </row>
    <row r="14" spans="1:11" ht="15" customHeight="1" x14ac:dyDescent="0.2">
      <c r="A14" s="268" t="s">
        <v>178</v>
      </c>
      <c r="B14" s="239" t="s">
        <v>179</v>
      </c>
      <c r="C14" s="457"/>
      <c r="D14" s="231">
        <f t="shared" ref="D14:D21" si="0">ROUND(($B$8*C14/100),2)</f>
        <v>0</v>
      </c>
    </row>
    <row r="15" spans="1:11" ht="15" customHeight="1" x14ac:dyDescent="0.2">
      <c r="A15" s="268" t="s">
        <v>180</v>
      </c>
      <c r="B15" s="239" t="s">
        <v>181</v>
      </c>
      <c r="C15" s="457"/>
      <c r="D15" s="231">
        <f t="shared" si="0"/>
        <v>0</v>
      </c>
    </row>
    <row r="16" spans="1:11" ht="15" customHeight="1" x14ac:dyDescent="0.2">
      <c r="A16" s="268" t="s">
        <v>182</v>
      </c>
      <c r="B16" s="239" t="s">
        <v>183</v>
      </c>
      <c r="C16" s="457"/>
      <c r="D16" s="231">
        <f t="shared" si="0"/>
        <v>0</v>
      </c>
    </row>
    <row r="17" spans="1:11" ht="15" customHeight="1" x14ac:dyDescent="0.2">
      <c r="A17" s="268" t="s">
        <v>184</v>
      </c>
      <c r="B17" s="239" t="s">
        <v>185</v>
      </c>
      <c r="C17" s="457"/>
      <c r="D17" s="231">
        <f t="shared" si="0"/>
        <v>0</v>
      </c>
    </row>
    <row r="18" spans="1:11" ht="15" customHeight="1" x14ac:dyDescent="0.2">
      <c r="A18" s="268" t="s">
        <v>186</v>
      </c>
      <c r="B18" s="239" t="s">
        <v>187</v>
      </c>
      <c r="C18" s="457"/>
      <c r="D18" s="231">
        <f t="shared" si="0"/>
        <v>0</v>
      </c>
    </row>
    <row r="19" spans="1:11" ht="15" customHeight="1" x14ac:dyDescent="0.2">
      <c r="A19" s="268" t="s">
        <v>188</v>
      </c>
      <c r="B19" s="239" t="s">
        <v>189</v>
      </c>
      <c r="C19" s="457"/>
      <c r="D19" s="231">
        <f t="shared" si="0"/>
        <v>0</v>
      </c>
    </row>
    <row r="20" spans="1:11" ht="15" customHeight="1" x14ac:dyDescent="0.2">
      <c r="A20" s="268" t="s">
        <v>190</v>
      </c>
      <c r="B20" s="239" t="s">
        <v>191</v>
      </c>
      <c r="C20" s="457"/>
      <c r="D20" s="231">
        <f t="shared" si="0"/>
        <v>0</v>
      </c>
    </row>
    <row r="21" spans="1:11" ht="15" customHeight="1" x14ac:dyDescent="0.2">
      <c r="A21" s="268" t="s">
        <v>192</v>
      </c>
      <c r="B21" s="239" t="s">
        <v>193</v>
      </c>
      <c r="C21" s="457"/>
      <c r="D21" s="231">
        <f t="shared" si="0"/>
        <v>0</v>
      </c>
    </row>
    <row r="22" spans="1:11" ht="15" customHeight="1" x14ac:dyDescent="0.2">
      <c r="A22" s="202"/>
      <c r="B22" s="227"/>
      <c r="C22" s="227"/>
      <c r="D22" s="228"/>
      <c r="E22" s="199"/>
      <c r="F22" s="199"/>
      <c r="G22" s="199"/>
      <c r="H22" s="199"/>
      <c r="I22" s="199"/>
      <c r="J22" s="199"/>
      <c r="K22" s="199"/>
    </row>
    <row r="23" spans="1:11" ht="15" customHeight="1" x14ac:dyDescent="0.2">
      <c r="A23" s="250" t="s">
        <v>194</v>
      </c>
      <c r="B23" s="229" t="s">
        <v>195</v>
      </c>
      <c r="C23" s="230">
        <f>SUM(C24:C30)</f>
        <v>0</v>
      </c>
      <c r="D23" s="230">
        <f>SUM(D24:D30)</f>
        <v>0</v>
      </c>
    </row>
    <row r="24" spans="1:11" ht="15" customHeight="1" x14ac:dyDescent="0.2">
      <c r="A24" s="268" t="s">
        <v>196</v>
      </c>
      <c r="B24" s="239" t="s">
        <v>197</v>
      </c>
      <c r="C24" s="457"/>
      <c r="D24" s="231">
        <f>ROUND(($B$8*C24/100),2)</f>
        <v>0</v>
      </c>
    </row>
    <row r="25" spans="1:11" ht="15" customHeight="1" x14ac:dyDescent="0.2">
      <c r="A25" s="268" t="s">
        <v>198</v>
      </c>
      <c r="B25" s="239" t="s">
        <v>199</v>
      </c>
      <c r="C25" s="457"/>
      <c r="D25" s="231">
        <f t="shared" ref="D25:D30" si="1">ROUND(($B$8*C25/100),2)</f>
        <v>0</v>
      </c>
    </row>
    <row r="26" spans="1:11" ht="15" customHeight="1" x14ac:dyDescent="0.2">
      <c r="A26" s="268" t="s">
        <v>200</v>
      </c>
      <c r="B26" s="239" t="s">
        <v>201</v>
      </c>
      <c r="C26" s="457"/>
      <c r="D26" s="231">
        <f t="shared" si="1"/>
        <v>0</v>
      </c>
      <c r="I26" s="206"/>
    </row>
    <row r="27" spans="1:11" ht="15" customHeight="1" x14ac:dyDescent="0.2">
      <c r="A27" s="268" t="s">
        <v>202</v>
      </c>
      <c r="B27" s="239" t="s">
        <v>203</v>
      </c>
      <c r="C27" s="457"/>
      <c r="D27" s="231">
        <f t="shared" si="1"/>
        <v>0</v>
      </c>
    </row>
    <row r="28" spans="1:11" ht="15" customHeight="1" x14ac:dyDescent="0.2">
      <c r="A28" s="268" t="s">
        <v>204</v>
      </c>
      <c r="B28" s="239" t="s">
        <v>205</v>
      </c>
      <c r="C28" s="457"/>
      <c r="D28" s="231">
        <f t="shared" si="1"/>
        <v>0</v>
      </c>
    </row>
    <row r="29" spans="1:11" ht="15" customHeight="1" x14ac:dyDescent="0.2">
      <c r="A29" s="268" t="s">
        <v>206</v>
      </c>
      <c r="B29" s="239" t="s">
        <v>207</v>
      </c>
      <c r="C29" s="457"/>
      <c r="D29" s="231">
        <f t="shared" si="1"/>
        <v>0</v>
      </c>
    </row>
    <row r="30" spans="1:11" ht="15" customHeight="1" x14ac:dyDescent="0.2">
      <c r="A30" s="268" t="s">
        <v>208</v>
      </c>
      <c r="B30" s="239" t="s">
        <v>209</v>
      </c>
      <c r="C30" s="457"/>
      <c r="D30" s="231">
        <f t="shared" si="1"/>
        <v>0</v>
      </c>
    </row>
    <row r="31" spans="1:11" ht="15" customHeight="1" x14ac:dyDescent="0.2">
      <c r="A31" s="202"/>
      <c r="B31" s="227"/>
      <c r="C31" s="227"/>
      <c r="D31" s="228"/>
      <c r="E31" s="199"/>
      <c r="F31" s="199"/>
      <c r="G31" s="199"/>
      <c r="H31" s="199"/>
      <c r="I31" s="199"/>
      <c r="J31" s="199"/>
      <c r="K31" s="199"/>
    </row>
    <row r="32" spans="1:11" ht="15" customHeight="1" x14ac:dyDescent="0.2">
      <c r="A32" s="250" t="s">
        <v>210</v>
      </c>
      <c r="B32" s="229" t="s">
        <v>211</v>
      </c>
      <c r="C32" s="230">
        <f>SUM(C33:C37)</f>
        <v>0</v>
      </c>
      <c r="D32" s="230">
        <f>SUM(D33:D37)</f>
        <v>0</v>
      </c>
    </row>
    <row r="33" spans="1:11" ht="15" customHeight="1" x14ac:dyDescent="0.2">
      <c r="A33" s="268" t="s">
        <v>212</v>
      </c>
      <c r="B33" s="239" t="s">
        <v>213</v>
      </c>
      <c r="C33" s="457"/>
      <c r="D33" s="231">
        <f>ROUND(($B$8*C33/100),2)</f>
        <v>0</v>
      </c>
    </row>
    <row r="34" spans="1:11" ht="15" customHeight="1" x14ac:dyDescent="0.2">
      <c r="A34" s="268" t="s">
        <v>214</v>
      </c>
      <c r="B34" s="239" t="s">
        <v>215</v>
      </c>
      <c r="C34" s="457"/>
      <c r="D34" s="231">
        <f t="shared" ref="D34:D37" si="2">ROUND(($B$8*C34/100),2)</f>
        <v>0</v>
      </c>
    </row>
    <row r="35" spans="1:11" ht="15" customHeight="1" x14ac:dyDescent="0.2">
      <c r="A35" s="268" t="s">
        <v>216</v>
      </c>
      <c r="B35" s="239" t="s">
        <v>217</v>
      </c>
      <c r="C35" s="457"/>
      <c r="D35" s="231">
        <f t="shared" si="2"/>
        <v>0</v>
      </c>
    </row>
    <row r="36" spans="1:11" ht="15" customHeight="1" x14ac:dyDescent="0.2">
      <c r="A36" s="268" t="s">
        <v>218</v>
      </c>
      <c r="B36" s="239" t="s">
        <v>219</v>
      </c>
      <c r="C36" s="457"/>
      <c r="D36" s="231">
        <f t="shared" si="2"/>
        <v>0</v>
      </c>
    </row>
    <row r="37" spans="1:11" ht="15" customHeight="1" x14ac:dyDescent="0.2">
      <c r="A37" s="268" t="s">
        <v>220</v>
      </c>
      <c r="B37" s="239" t="s">
        <v>221</v>
      </c>
      <c r="C37" s="457"/>
      <c r="D37" s="231">
        <f t="shared" si="2"/>
        <v>0</v>
      </c>
    </row>
    <row r="38" spans="1:11" ht="15" customHeight="1" x14ac:dyDescent="0.2">
      <c r="A38" s="202"/>
      <c r="B38" s="227"/>
      <c r="C38" s="227"/>
      <c r="D38" s="228"/>
      <c r="E38" s="199"/>
      <c r="F38" s="199"/>
      <c r="G38" s="199"/>
      <c r="H38" s="199"/>
      <c r="I38" s="199"/>
      <c r="J38" s="199"/>
      <c r="K38" s="199"/>
    </row>
    <row r="39" spans="1:11" ht="15" customHeight="1" x14ac:dyDescent="0.2">
      <c r="A39" s="250" t="s">
        <v>222</v>
      </c>
      <c r="B39" s="229" t="s">
        <v>223</v>
      </c>
      <c r="C39" s="230">
        <f>SUM(C40:C41)</f>
        <v>0</v>
      </c>
      <c r="D39" s="230">
        <f>SUM(D40:D41)</f>
        <v>0</v>
      </c>
    </row>
    <row r="40" spans="1:11" ht="15" customHeight="1" x14ac:dyDescent="0.2">
      <c r="A40" s="268" t="s">
        <v>224</v>
      </c>
      <c r="B40" s="239" t="s">
        <v>225</v>
      </c>
      <c r="C40" s="458"/>
      <c r="D40" s="231">
        <f>ROUND(($B$8*C40/100),2)</f>
        <v>0</v>
      </c>
      <c r="E40" s="206"/>
    </row>
    <row r="41" spans="1:11" ht="25.5" x14ac:dyDescent="0.2">
      <c r="A41" s="268" t="s">
        <v>226</v>
      </c>
      <c r="B41" s="249" t="s">
        <v>227</v>
      </c>
      <c r="C41" s="458"/>
      <c r="D41" s="231">
        <f>ROUND(($B$8*C41/100),2)</f>
        <v>0</v>
      </c>
      <c r="E41" s="206"/>
      <c r="J41" s="206"/>
    </row>
    <row r="42" spans="1:11" ht="15" customHeight="1" x14ac:dyDescent="0.2">
      <c r="A42" s="251"/>
      <c r="B42" s="227"/>
      <c r="C42" s="227"/>
      <c r="D42" s="228"/>
      <c r="E42" s="199"/>
      <c r="F42" s="199"/>
      <c r="G42" s="199"/>
      <c r="H42" s="199"/>
      <c r="J42" s="206"/>
      <c r="K42" s="199"/>
    </row>
    <row r="43" spans="1:11" ht="15" customHeight="1" x14ac:dyDescent="0.2">
      <c r="A43" s="539" t="s">
        <v>228</v>
      </c>
      <c r="B43" s="540"/>
      <c r="C43" s="230">
        <f>C12+C23+C32+C39</f>
        <v>0</v>
      </c>
      <c r="D43" s="230">
        <f>D12+D23+D32+D39</f>
        <v>0</v>
      </c>
    </row>
    <row r="44" spans="1:11" ht="15" customHeight="1" x14ac:dyDescent="0.2"/>
    <row r="45" spans="1:11" ht="15" customHeight="1" x14ac:dyDescent="0.2">
      <c r="A45" s="269">
        <v>6</v>
      </c>
      <c r="B45" s="234" t="s">
        <v>229</v>
      </c>
      <c r="C45" s="235" t="s">
        <v>173</v>
      </c>
      <c r="D45" s="235" t="s">
        <v>70</v>
      </c>
    </row>
    <row r="46" spans="1:11" ht="15" customHeight="1" x14ac:dyDescent="0.2">
      <c r="A46" s="268" t="s">
        <v>230</v>
      </c>
      <c r="B46" s="248" t="s">
        <v>231</v>
      </c>
      <c r="C46" s="237" t="e">
        <f>ROUND((D46/$B$8),4)*100</f>
        <v>#DIV/0!</v>
      </c>
      <c r="D46" s="602"/>
      <c r="E46" s="206"/>
    </row>
    <row r="47" spans="1:11" ht="15" customHeight="1" x14ac:dyDescent="0.2">
      <c r="A47" s="236" t="s">
        <v>232</v>
      </c>
      <c r="B47" s="239" t="s">
        <v>233</v>
      </c>
      <c r="C47" s="231" t="e">
        <f t="shared" ref="C47:C51" si="3">ROUND((D47/$B$8),4)*100</f>
        <v>#DIV/0!</v>
      </c>
      <c r="D47" s="603"/>
      <c r="E47" s="206"/>
    </row>
    <row r="48" spans="1:11" ht="15" customHeight="1" x14ac:dyDescent="0.2">
      <c r="A48" s="236" t="s">
        <v>234</v>
      </c>
      <c r="B48" s="239" t="s">
        <v>235</v>
      </c>
      <c r="C48" s="231" t="e">
        <f t="shared" si="3"/>
        <v>#DIV/0!</v>
      </c>
      <c r="D48" s="603"/>
      <c r="E48" s="206"/>
    </row>
    <row r="49" spans="1:5" ht="15" customHeight="1" x14ac:dyDescent="0.2">
      <c r="A49" s="236" t="s">
        <v>236</v>
      </c>
      <c r="B49" s="239" t="s">
        <v>237</v>
      </c>
      <c r="C49" s="231" t="e">
        <f t="shared" si="3"/>
        <v>#DIV/0!</v>
      </c>
      <c r="D49" s="603"/>
      <c r="E49" s="206"/>
    </row>
    <row r="50" spans="1:5" ht="15" customHeight="1" x14ac:dyDescent="0.2">
      <c r="A50" s="236" t="s">
        <v>238</v>
      </c>
      <c r="B50" s="239" t="s">
        <v>239</v>
      </c>
      <c r="C50" s="231" t="e">
        <f t="shared" si="3"/>
        <v>#DIV/0!</v>
      </c>
      <c r="D50" s="603"/>
      <c r="E50" s="206"/>
    </row>
    <row r="51" spans="1:5" ht="15" customHeight="1" x14ac:dyDescent="0.2">
      <c r="A51" s="236" t="s">
        <v>240</v>
      </c>
      <c r="B51" s="247" t="s">
        <v>241</v>
      </c>
      <c r="C51" s="241" t="e">
        <f t="shared" si="3"/>
        <v>#DIV/0!</v>
      </c>
      <c r="D51" s="604"/>
      <c r="E51" s="206"/>
    </row>
    <row r="52" spans="1:5" ht="15" customHeight="1" x14ac:dyDescent="0.2">
      <c r="A52" s="542" t="s">
        <v>242</v>
      </c>
      <c r="B52" s="543"/>
      <c r="C52" s="243" t="e">
        <f>SUM(C46:C51)</f>
        <v>#DIV/0!</v>
      </c>
      <c r="D52" s="243">
        <f>SUM(D46:D51)</f>
        <v>0</v>
      </c>
    </row>
    <row r="53" spans="1:5" ht="15" customHeight="1" x14ac:dyDescent="0.2">
      <c r="C53" s="208"/>
    </row>
    <row r="54" spans="1:5" ht="15" customHeight="1" x14ac:dyDescent="0.2">
      <c r="A54" s="537" t="s">
        <v>243</v>
      </c>
      <c r="B54" s="537"/>
      <c r="C54" s="238" t="e">
        <f>C43+C52</f>
        <v>#DIV/0!</v>
      </c>
      <c r="D54" s="232">
        <f>D43+D52</f>
        <v>0</v>
      </c>
    </row>
    <row r="55" spans="1:5" ht="15" customHeight="1" x14ac:dyDescent="0.2">
      <c r="C55" s="208"/>
    </row>
    <row r="56" spans="1:5" ht="15" customHeight="1" x14ac:dyDescent="0.2">
      <c r="A56" s="203">
        <v>7</v>
      </c>
      <c r="B56" s="203" t="s">
        <v>244</v>
      </c>
      <c r="C56" s="209"/>
      <c r="D56" s="203" t="s">
        <v>173</v>
      </c>
    </row>
    <row r="57" spans="1:5" ht="15" customHeight="1" x14ac:dyDescent="0.2">
      <c r="A57" s="240"/>
      <c r="B57" s="254" t="s">
        <v>245</v>
      </c>
      <c r="C57" s="247"/>
      <c r="D57" s="245" t="e">
        <f>C54/100</f>
        <v>#DIV/0!</v>
      </c>
    </row>
    <row r="58" spans="1:5" ht="15" customHeight="1" x14ac:dyDescent="0.2">
      <c r="A58" s="244"/>
      <c r="B58" s="242" t="s">
        <v>246</v>
      </c>
      <c r="C58" s="239"/>
      <c r="D58" s="246">
        <f>'FATOR K'!K7</f>
        <v>0</v>
      </c>
    </row>
    <row r="59" spans="1:5" ht="15" customHeight="1" x14ac:dyDescent="0.2">
      <c r="A59" s="244"/>
      <c r="B59" s="242" t="s">
        <v>145</v>
      </c>
      <c r="C59" s="239"/>
      <c r="D59" s="246">
        <f>'FATOR K'!K8</f>
        <v>0</v>
      </c>
    </row>
    <row r="60" spans="1:5" ht="15" customHeight="1" x14ac:dyDescent="0.2">
      <c r="A60" s="244"/>
      <c r="B60" s="254" t="s">
        <v>146</v>
      </c>
      <c r="C60" s="247"/>
      <c r="D60" s="246">
        <f>'FATOR K'!K9</f>
        <v>0</v>
      </c>
    </row>
    <row r="61" spans="1:5" ht="15" customHeight="1" x14ac:dyDescent="0.2">
      <c r="A61" s="244"/>
      <c r="B61" s="242" t="s">
        <v>147</v>
      </c>
      <c r="C61" s="239"/>
      <c r="D61" s="253">
        <f>'FATOR K'!K10</f>
        <v>0</v>
      </c>
    </row>
    <row r="62" spans="1:5" ht="15" customHeight="1" x14ac:dyDescent="0.2">
      <c r="A62" s="244"/>
      <c r="B62" s="248" t="s">
        <v>148</v>
      </c>
      <c r="C62" s="265">
        <f>'FATOR K'!$J$11</f>
        <v>0</v>
      </c>
      <c r="D62" s="240"/>
    </row>
    <row r="63" spans="1:5" ht="15" customHeight="1" x14ac:dyDescent="0.2">
      <c r="A63" s="244"/>
      <c r="B63" s="239" t="s">
        <v>149</v>
      </c>
      <c r="C63" s="264">
        <f>'FATOR K'!$J$12</f>
        <v>0</v>
      </c>
      <c r="D63" s="244"/>
    </row>
    <row r="64" spans="1:5" ht="15" customHeight="1" x14ac:dyDescent="0.2">
      <c r="A64" s="244"/>
      <c r="B64" s="239" t="s">
        <v>150</v>
      </c>
      <c r="C64" s="264">
        <f>'FATOR K'!$J$13</f>
        <v>0</v>
      </c>
      <c r="D64" s="244"/>
    </row>
    <row r="65" spans="1:4" ht="15" customHeight="1" x14ac:dyDescent="0.2">
      <c r="A65" s="236"/>
      <c r="B65" s="239" t="s">
        <v>151</v>
      </c>
      <c r="C65" s="264">
        <f>'FATOR K'!$J$14</f>
        <v>0</v>
      </c>
      <c r="D65" s="236"/>
    </row>
    <row r="66" spans="1:4" ht="15" customHeight="1" x14ac:dyDescent="0.2"/>
    <row r="67" spans="1:4" ht="15" customHeight="1" x14ac:dyDescent="0.2">
      <c r="A67" s="537" t="s">
        <v>247</v>
      </c>
      <c r="B67" s="537"/>
      <c r="C67" s="537"/>
      <c r="D67" s="252" t="e">
        <f>(1+D57+D59)*(1+D60)*(1+D61)</f>
        <v>#DIV/0!</v>
      </c>
    </row>
    <row r="68" spans="1:4" ht="15" customHeight="1" x14ac:dyDescent="0.2">
      <c r="B68" s="204"/>
      <c r="C68" s="204"/>
    </row>
    <row r="69" spans="1:4" ht="15" customHeight="1" x14ac:dyDescent="0.2">
      <c r="A69" s="538" t="s">
        <v>248</v>
      </c>
      <c r="B69" s="538"/>
      <c r="C69" s="538"/>
      <c r="D69" s="224" t="e">
        <f>D67*B8</f>
        <v>#DIV/0!</v>
      </c>
    </row>
    <row r="70" spans="1:4" ht="15" customHeight="1" x14ac:dyDescent="0.2"/>
    <row r="71" spans="1:4" ht="15" customHeight="1" x14ac:dyDescent="0.2"/>
    <row r="72" spans="1:4" ht="15" customHeight="1" x14ac:dyDescent="0.2"/>
    <row r="73" spans="1:4" ht="15" customHeight="1" x14ac:dyDescent="0.2"/>
    <row r="74" spans="1:4" ht="15" customHeight="1" x14ac:dyDescent="0.2"/>
    <row r="75" spans="1:4" ht="15" customHeight="1" x14ac:dyDescent="0.2"/>
    <row r="76" spans="1:4" ht="15" customHeight="1" x14ac:dyDescent="0.2"/>
    <row r="77" spans="1:4" ht="15" customHeight="1" x14ac:dyDescent="0.2"/>
    <row r="78" spans="1:4" ht="15" customHeight="1" x14ac:dyDescent="0.2"/>
    <row r="79" spans="1:4" ht="15" customHeight="1" x14ac:dyDescent="0.2"/>
    <row r="80" spans="1:4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</sheetData>
  <mergeCells count="6">
    <mergeCell ref="A69:C69"/>
    <mergeCell ref="B1:D1"/>
    <mergeCell ref="A43:B43"/>
    <mergeCell ref="A52:B52"/>
    <mergeCell ref="A54:B54"/>
    <mergeCell ref="A67:C6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0" orientation="portrait" horizontalDpi="300" verticalDpi="300" r:id="rId1"/>
  <headerFooter>
    <oddFooter>Página &amp;P&amp;R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83217-2D76-4E96-9CD6-6B5E7A0AD54F}">
  <sheetPr codeName="Planilha18">
    <tabColor theme="9" tint="-0.499984740745262"/>
    <pageSetUpPr fitToPage="1"/>
  </sheetPr>
  <dimension ref="A1:K107"/>
  <sheetViews>
    <sheetView topLeftCell="A21" workbookViewId="0">
      <selection activeCell="D46" sqref="D46:D51"/>
    </sheetView>
  </sheetViews>
  <sheetFormatPr defaultColWidth="9.140625" defaultRowHeight="12.75" x14ac:dyDescent="0.2"/>
  <cols>
    <col min="1" max="1" width="10.42578125" style="200" bestFit="1" customWidth="1"/>
    <col min="2" max="2" width="59" style="200" customWidth="1"/>
    <col min="3" max="3" width="10.7109375" style="207" customWidth="1"/>
    <col min="4" max="4" width="13.28515625" style="200" customWidth="1"/>
    <col min="5" max="8" width="5.42578125" style="204" customWidth="1"/>
    <col min="9" max="9" width="26" style="204" customWidth="1"/>
    <col min="10" max="10" width="5.7109375" style="204" customWidth="1"/>
    <col min="11" max="11" width="5.42578125" style="204" customWidth="1"/>
    <col min="12" max="240" width="9.140625" style="200"/>
    <col min="241" max="241" width="8" style="200" customWidth="1"/>
    <col min="242" max="242" width="48.42578125" style="200" bestFit="1" customWidth="1"/>
    <col min="243" max="243" width="12.7109375" style="200" customWidth="1"/>
    <col min="244" max="244" width="9.42578125" style="200" customWidth="1"/>
    <col min="245" max="245" width="15.7109375" style="200" customWidth="1"/>
    <col min="246" max="246" width="12.28515625" style="200" customWidth="1"/>
    <col min="247" max="247" width="9.140625" style="200"/>
    <col min="248" max="248" width="16" style="200" customWidth="1"/>
    <col min="249" max="249" width="23.42578125" style="200" customWidth="1"/>
    <col min="250" max="250" width="10.42578125" style="200" bestFit="1" customWidth="1"/>
    <col min="251" max="252" width="10.140625" style="200" customWidth="1"/>
    <col min="253" max="253" width="26.7109375" style="200" customWidth="1"/>
    <col min="254" max="254" width="54.28515625" style="200" bestFit="1" customWidth="1"/>
    <col min="255" max="496" width="9.140625" style="200"/>
    <col min="497" max="497" width="8" style="200" customWidth="1"/>
    <col min="498" max="498" width="48.42578125" style="200" bestFit="1" customWidth="1"/>
    <col min="499" max="499" width="12.7109375" style="200" customWidth="1"/>
    <col min="500" max="500" width="9.42578125" style="200" customWidth="1"/>
    <col min="501" max="501" width="15.7109375" style="200" customWidth="1"/>
    <col min="502" max="502" width="12.28515625" style="200" customWidth="1"/>
    <col min="503" max="503" width="9.140625" style="200"/>
    <col min="504" max="504" width="16" style="200" customWidth="1"/>
    <col min="505" max="505" width="23.42578125" style="200" customWidth="1"/>
    <col min="506" max="506" width="10.42578125" style="200" bestFit="1" customWidth="1"/>
    <col min="507" max="508" width="10.140625" style="200" customWidth="1"/>
    <col min="509" max="509" width="26.7109375" style="200" customWidth="1"/>
    <col min="510" max="510" width="54.28515625" style="200" bestFit="1" customWidth="1"/>
    <col min="511" max="752" width="9.140625" style="200"/>
    <col min="753" max="753" width="8" style="200" customWidth="1"/>
    <col min="754" max="754" width="48.42578125" style="200" bestFit="1" customWidth="1"/>
    <col min="755" max="755" width="12.7109375" style="200" customWidth="1"/>
    <col min="756" max="756" width="9.42578125" style="200" customWidth="1"/>
    <col min="757" max="757" width="15.7109375" style="200" customWidth="1"/>
    <col min="758" max="758" width="12.28515625" style="200" customWidth="1"/>
    <col min="759" max="759" width="9.140625" style="200"/>
    <col min="760" max="760" width="16" style="200" customWidth="1"/>
    <col min="761" max="761" width="23.42578125" style="200" customWidth="1"/>
    <col min="762" max="762" width="10.42578125" style="200" bestFit="1" customWidth="1"/>
    <col min="763" max="764" width="10.140625" style="200" customWidth="1"/>
    <col min="765" max="765" width="26.7109375" style="200" customWidth="1"/>
    <col min="766" max="766" width="54.28515625" style="200" bestFit="1" customWidth="1"/>
    <col min="767" max="1008" width="9.140625" style="200"/>
    <col min="1009" max="1009" width="8" style="200" customWidth="1"/>
    <col min="1010" max="1010" width="48.42578125" style="200" bestFit="1" customWidth="1"/>
    <col min="1011" max="1011" width="12.7109375" style="200" customWidth="1"/>
    <col min="1012" max="1012" width="9.42578125" style="200" customWidth="1"/>
    <col min="1013" max="1013" width="15.7109375" style="200" customWidth="1"/>
    <col min="1014" max="1014" width="12.28515625" style="200" customWidth="1"/>
    <col min="1015" max="1015" width="9.140625" style="200"/>
    <col min="1016" max="1016" width="16" style="200" customWidth="1"/>
    <col min="1017" max="1017" width="23.42578125" style="200" customWidth="1"/>
    <col min="1018" max="1018" width="10.42578125" style="200" bestFit="1" customWidth="1"/>
    <col min="1019" max="1020" width="10.140625" style="200" customWidth="1"/>
    <col min="1021" max="1021" width="26.7109375" style="200" customWidth="1"/>
    <col min="1022" max="1022" width="54.28515625" style="200" bestFit="1" customWidth="1"/>
    <col min="1023" max="1264" width="9.140625" style="200"/>
    <col min="1265" max="1265" width="8" style="200" customWidth="1"/>
    <col min="1266" max="1266" width="48.42578125" style="200" bestFit="1" customWidth="1"/>
    <col min="1267" max="1267" width="12.7109375" style="200" customWidth="1"/>
    <col min="1268" max="1268" width="9.42578125" style="200" customWidth="1"/>
    <col min="1269" max="1269" width="15.7109375" style="200" customWidth="1"/>
    <col min="1270" max="1270" width="12.28515625" style="200" customWidth="1"/>
    <col min="1271" max="1271" width="9.140625" style="200"/>
    <col min="1272" max="1272" width="16" style="200" customWidth="1"/>
    <col min="1273" max="1273" width="23.42578125" style="200" customWidth="1"/>
    <col min="1274" max="1274" width="10.42578125" style="200" bestFit="1" customWidth="1"/>
    <col min="1275" max="1276" width="10.140625" style="200" customWidth="1"/>
    <col min="1277" max="1277" width="26.7109375" style="200" customWidth="1"/>
    <col min="1278" max="1278" width="54.28515625" style="200" bestFit="1" customWidth="1"/>
    <col min="1279" max="1520" width="9.140625" style="200"/>
    <col min="1521" max="1521" width="8" style="200" customWidth="1"/>
    <col min="1522" max="1522" width="48.42578125" style="200" bestFit="1" customWidth="1"/>
    <col min="1523" max="1523" width="12.7109375" style="200" customWidth="1"/>
    <col min="1524" max="1524" width="9.42578125" style="200" customWidth="1"/>
    <col min="1525" max="1525" width="15.7109375" style="200" customWidth="1"/>
    <col min="1526" max="1526" width="12.28515625" style="200" customWidth="1"/>
    <col min="1527" max="1527" width="9.140625" style="200"/>
    <col min="1528" max="1528" width="16" style="200" customWidth="1"/>
    <col min="1529" max="1529" width="23.42578125" style="200" customWidth="1"/>
    <col min="1530" max="1530" width="10.42578125" style="200" bestFit="1" customWidth="1"/>
    <col min="1531" max="1532" width="10.140625" style="200" customWidth="1"/>
    <col min="1533" max="1533" width="26.7109375" style="200" customWidth="1"/>
    <col min="1534" max="1534" width="54.28515625" style="200" bestFit="1" customWidth="1"/>
    <col min="1535" max="1776" width="9.140625" style="200"/>
    <col min="1777" max="1777" width="8" style="200" customWidth="1"/>
    <col min="1778" max="1778" width="48.42578125" style="200" bestFit="1" customWidth="1"/>
    <col min="1779" max="1779" width="12.7109375" style="200" customWidth="1"/>
    <col min="1780" max="1780" width="9.42578125" style="200" customWidth="1"/>
    <col min="1781" max="1781" width="15.7109375" style="200" customWidth="1"/>
    <col min="1782" max="1782" width="12.28515625" style="200" customWidth="1"/>
    <col min="1783" max="1783" width="9.140625" style="200"/>
    <col min="1784" max="1784" width="16" style="200" customWidth="1"/>
    <col min="1785" max="1785" width="23.42578125" style="200" customWidth="1"/>
    <col min="1786" max="1786" width="10.42578125" style="200" bestFit="1" customWidth="1"/>
    <col min="1787" max="1788" width="10.140625" style="200" customWidth="1"/>
    <col min="1789" max="1789" width="26.7109375" style="200" customWidth="1"/>
    <col min="1790" max="1790" width="54.28515625" style="200" bestFit="1" customWidth="1"/>
    <col min="1791" max="2032" width="9.140625" style="200"/>
    <col min="2033" max="2033" width="8" style="200" customWidth="1"/>
    <col min="2034" max="2034" width="48.42578125" style="200" bestFit="1" customWidth="1"/>
    <col min="2035" max="2035" width="12.7109375" style="200" customWidth="1"/>
    <col min="2036" max="2036" width="9.42578125" style="200" customWidth="1"/>
    <col min="2037" max="2037" width="15.7109375" style="200" customWidth="1"/>
    <col min="2038" max="2038" width="12.28515625" style="200" customWidth="1"/>
    <col min="2039" max="2039" width="9.140625" style="200"/>
    <col min="2040" max="2040" width="16" style="200" customWidth="1"/>
    <col min="2041" max="2041" width="23.42578125" style="200" customWidth="1"/>
    <col min="2042" max="2042" width="10.42578125" style="200" bestFit="1" customWidth="1"/>
    <col min="2043" max="2044" width="10.140625" style="200" customWidth="1"/>
    <col min="2045" max="2045" width="26.7109375" style="200" customWidth="1"/>
    <col min="2046" max="2046" width="54.28515625" style="200" bestFit="1" customWidth="1"/>
    <col min="2047" max="2288" width="9.140625" style="200"/>
    <col min="2289" max="2289" width="8" style="200" customWidth="1"/>
    <col min="2290" max="2290" width="48.42578125" style="200" bestFit="1" customWidth="1"/>
    <col min="2291" max="2291" width="12.7109375" style="200" customWidth="1"/>
    <col min="2292" max="2292" width="9.42578125" style="200" customWidth="1"/>
    <col min="2293" max="2293" width="15.7109375" style="200" customWidth="1"/>
    <col min="2294" max="2294" width="12.28515625" style="200" customWidth="1"/>
    <col min="2295" max="2295" width="9.140625" style="200"/>
    <col min="2296" max="2296" width="16" style="200" customWidth="1"/>
    <col min="2297" max="2297" width="23.42578125" style="200" customWidth="1"/>
    <col min="2298" max="2298" width="10.42578125" style="200" bestFit="1" customWidth="1"/>
    <col min="2299" max="2300" width="10.140625" style="200" customWidth="1"/>
    <col min="2301" max="2301" width="26.7109375" style="200" customWidth="1"/>
    <col min="2302" max="2302" width="54.28515625" style="200" bestFit="1" customWidth="1"/>
    <col min="2303" max="2544" width="9.140625" style="200"/>
    <col min="2545" max="2545" width="8" style="200" customWidth="1"/>
    <col min="2546" max="2546" width="48.42578125" style="200" bestFit="1" customWidth="1"/>
    <col min="2547" max="2547" width="12.7109375" style="200" customWidth="1"/>
    <col min="2548" max="2548" width="9.42578125" style="200" customWidth="1"/>
    <col min="2549" max="2549" width="15.7109375" style="200" customWidth="1"/>
    <col min="2550" max="2550" width="12.28515625" style="200" customWidth="1"/>
    <col min="2551" max="2551" width="9.140625" style="200"/>
    <col min="2552" max="2552" width="16" style="200" customWidth="1"/>
    <col min="2553" max="2553" width="23.42578125" style="200" customWidth="1"/>
    <col min="2554" max="2554" width="10.42578125" style="200" bestFit="1" customWidth="1"/>
    <col min="2555" max="2556" width="10.140625" style="200" customWidth="1"/>
    <col min="2557" max="2557" width="26.7109375" style="200" customWidth="1"/>
    <col min="2558" max="2558" width="54.28515625" style="200" bestFit="1" customWidth="1"/>
    <col min="2559" max="2800" width="9.140625" style="200"/>
    <col min="2801" max="2801" width="8" style="200" customWidth="1"/>
    <col min="2802" max="2802" width="48.42578125" style="200" bestFit="1" customWidth="1"/>
    <col min="2803" max="2803" width="12.7109375" style="200" customWidth="1"/>
    <col min="2804" max="2804" width="9.42578125" style="200" customWidth="1"/>
    <col min="2805" max="2805" width="15.7109375" style="200" customWidth="1"/>
    <col min="2806" max="2806" width="12.28515625" style="200" customWidth="1"/>
    <col min="2807" max="2807" width="9.140625" style="200"/>
    <col min="2808" max="2808" width="16" style="200" customWidth="1"/>
    <col min="2809" max="2809" width="23.42578125" style="200" customWidth="1"/>
    <col min="2810" max="2810" width="10.42578125" style="200" bestFit="1" customWidth="1"/>
    <col min="2811" max="2812" width="10.140625" style="200" customWidth="1"/>
    <col min="2813" max="2813" width="26.7109375" style="200" customWidth="1"/>
    <col min="2814" max="2814" width="54.28515625" style="200" bestFit="1" customWidth="1"/>
    <col min="2815" max="3056" width="9.140625" style="200"/>
    <col min="3057" max="3057" width="8" style="200" customWidth="1"/>
    <col min="3058" max="3058" width="48.42578125" style="200" bestFit="1" customWidth="1"/>
    <col min="3059" max="3059" width="12.7109375" style="200" customWidth="1"/>
    <col min="3060" max="3060" width="9.42578125" style="200" customWidth="1"/>
    <col min="3061" max="3061" width="15.7109375" style="200" customWidth="1"/>
    <col min="3062" max="3062" width="12.28515625" style="200" customWidth="1"/>
    <col min="3063" max="3063" width="9.140625" style="200"/>
    <col min="3064" max="3064" width="16" style="200" customWidth="1"/>
    <col min="3065" max="3065" width="23.42578125" style="200" customWidth="1"/>
    <col min="3066" max="3066" width="10.42578125" style="200" bestFit="1" customWidth="1"/>
    <col min="3067" max="3068" width="10.140625" style="200" customWidth="1"/>
    <col min="3069" max="3069" width="26.7109375" style="200" customWidth="1"/>
    <col min="3070" max="3070" width="54.28515625" style="200" bestFit="1" customWidth="1"/>
    <col min="3071" max="3312" width="9.140625" style="200"/>
    <col min="3313" max="3313" width="8" style="200" customWidth="1"/>
    <col min="3314" max="3314" width="48.42578125" style="200" bestFit="1" customWidth="1"/>
    <col min="3315" max="3315" width="12.7109375" style="200" customWidth="1"/>
    <col min="3316" max="3316" width="9.42578125" style="200" customWidth="1"/>
    <col min="3317" max="3317" width="15.7109375" style="200" customWidth="1"/>
    <col min="3318" max="3318" width="12.28515625" style="200" customWidth="1"/>
    <col min="3319" max="3319" width="9.140625" style="200"/>
    <col min="3320" max="3320" width="16" style="200" customWidth="1"/>
    <col min="3321" max="3321" width="23.42578125" style="200" customWidth="1"/>
    <col min="3322" max="3322" width="10.42578125" style="200" bestFit="1" customWidth="1"/>
    <col min="3323" max="3324" width="10.140625" style="200" customWidth="1"/>
    <col min="3325" max="3325" width="26.7109375" style="200" customWidth="1"/>
    <col min="3326" max="3326" width="54.28515625" style="200" bestFit="1" customWidth="1"/>
    <col min="3327" max="3568" width="9.140625" style="200"/>
    <col min="3569" max="3569" width="8" style="200" customWidth="1"/>
    <col min="3570" max="3570" width="48.42578125" style="200" bestFit="1" customWidth="1"/>
    <col min="3571" max="3571" width="12.7109375" style="200" customWidth="1"/>
    <col min="3572" max="3572" width="9.42578125" style="200" customWidth="1"/>
    <col min="3573" max="3573" width="15.7109375" style="200" customWidth="1"/>
    <col min="3574" max="3574" width="12.28515625" style="200" customWidth="1"/>
    <col min="3575" max="3575" width="9.140625" style="200"/>
    <col min="3576" max="3576" width="16" style="200" customWidth="1"/>
    <col min="3577" max="3577" width="23.42578125" style="200" customWidth="1"/>
    <col min="3578" max="3578" width="10.42578125" style="200" bestFit="1" customWidth="1"/>
    <col min="3579" max="3580" width="10.140625" style="200" customWidth="1"/>
    <col min="3581" max="3581" width="26.7109375" style="200" customWidth="1"/>
    <col min="3582" max="3582" width="54.28515625" style="200" bestFit="1" customWidth="1"/>
    <col min="3583" max="3824" width="9.140625" style="200"/>
    <col min="3825" max="3825" width="8" style="200" customWidth="1"/>
    <col min="3826" max="3826" width="48.42578125" style="200" bestFit="1" customWidth="1"/>
    <col min="3827" max="3827" width="12.7109375" style="200" customWidth="1"/>
    <col min="3828" max="3828" width="9.42578125" style="200" customWidth="1"/>
    <col min="3829" max="3829" width="15.7109375" style="200" customWidth="1"/>
    <col min="3830" max="3830" width="12.28515625" style="200" customWidth="1"/>
    <col min="3831" max="3831" width="9.140625" style="200"/>
    <col min="3832" max="3832" width="16" style="200" customWidth="1"/>
    <col min="3833" max="3833" width="23.42578125" style="200" customWidth="1"/>
    <col min="3834" max="3834" width="10.42578125" style="200" bestFit="1" customWidth="1"/>
    <col min="3835" max="3836" width="10.140625" style="200" customWidth="1"/>
    <col min="3837" max="3837" width="26.7109375" style="200" customWidth="1"/>
    <col min="3838" max="3838" width="54.28515625" style="200" bestFit="1" customWidth="1"/>
    <col min="3839" max="4080" width="9.140625" style="200"/>
    <col min="4081" max="4081" width="8" style="200" customWidth="1"/>
    <col min="4082" max="4082" width="48.42578125" style="200" bestFit="1" customWidth="1"/>
    <col min="4083" max="4083" width="12.7109375" style="200" customWidth="1"/>
    <col min="4084" max="4084" width="9.42578125" style="200" customWidth="1"/>
    <col min="4085" max="4085" width="15.7109375" style="200" customWidth="1"/>
    <col min="4086" max="4086" width="12.28515625" style="200" customWidth="1"/>
    <col min="4087" max="4087" width="9.140625" style="200"/>
    <col min="4088" max="4088" width="16" style="200" customWidth="1"/>
    <col min="4089" max="4089" width="23.42578125" style="200" customWidth="1"/>
    <col min="4090" max="4090" width="10.42578125" style="200" bestFit="1" customWidth="1"/>
    <col min="4091" max="4092" width="10.140625" style="200" customWidth="1"/>
    <col min="4093" max="4093" width="26.7109375" style="200" customWidth="1"/>
    <col min="4094" max="4094" width="54.28515625" style="200" bestFit="1" customWidth="1"/>
    <col min="4095" max="4336" width="9.140625" style="200"/>
    <col min="4337" max="4337" width="8" style="200" customWidth="1"/>
    <col min="4338" max="4338" width="48.42578125" style="200" bestFit="1" customWidth="1"/>
    <col min="4339" max="4339" width="12.7109375" style="200" customWidth="1"/>
    <col min="4340" max="4340" width="9.42578125" style="200" customWidth="1"/>
    <col min="4341" max="4341" width="15.7109375" style="200" customWidth="1"/>
    <col min="4342" max="4342" width="12.28515625" style="200" customWidth="1"/>
    <col min="4343" max="4343" width="9.140625" style="200"/>
    <col min="4344" max="4344" width="16" style="200" customWidth="1"/>
    <col min="4345" max="4345" width="23.42578125" style="200" customWidth="1"/>
    <col min="4346" max="4346" width="10.42578125" style="200" bestFit="1" customWidth="1"/>
    <col min="4347" max="4348" width="10.140625" style="200" customWidth="1"/>
    <col min="4349" max="4349" width="26.7109375" style="200" customWidth="1"/>
    <col min="4350" max="4350" width="54.28515625" style="200" bestFit="1" customWidth="1"/>
    <col min="4351" max="4592" width="9.140625" style="200"/>
    <col min="4593" max="4593" width="8" style="200" customWidth="1"/>
    <col min="4594" max="4594" width="48.42578125" style="200" bestFit="1" customWidth="1"/>
    <col min="4595" max="4595" width="12.7109375" style="200" customWidth="1"/>
    <col min="4596" max="4596" width="9.42578125" style="200" customWidth="1"/>
    <col min="4597" max="4597" width="15.7109375" style="200" customWidth="1"/>
    <col min="4598" max="4598" width="12.28515625" style="200" customWidth="1"/>
    <col min="4599" max="4599" width="9.140625" style="200"/>
    <col min="4600" max="4600" width="16" style="200" customWidth="1"/>
    <col min="4601" max="4601" width="23.42578125" style="200" customWidth="1"/>
    <col min="4602" max="4602" width="10.42578125" style="200" bestFit="1" customWidth="1"/>
    <col min="4603" max="4604" width="10.140625" style="200" customWidth="1"/>
    <col min="4605" max="4605" width="26.7109375" style="200" customWidth="1"/>
    <col min="4606" max="4606" width="54.28515625" style="200" bestFit="1" customWidth="1"/>
    <col min="4607" max="4848" width="9.140625" style="200"/>
    <col min="4849" max="4849" width="8" style="200" customWidth="1"/>
    <col min="4850" max="4850" width="48.42578125" style="200" bestFit="1" customWidth="1"/>
    <col min="4851" max="4851" width="12.7109375" style="200" customWidth="1"/>
    <col min="4852" max="4852" width="9.42578125" style="200" customWidth="1"/>
    <col min="4853" max="4853" width="15.7109375" style="200" customWidth="1"/>
    <col min="4854" max="4854" width="12.28515625" style="200" customWidth="1"/>
    <col min="4855" max="4855" width="9.140625" style="200"/>
    <col min="4856" max="4856" width="16" style="200" customWidth="1"/>
    <col min="4857" max="4857" width="23.42578125" style="200" customWidth="1"/>
    <col min="4858" max="4858" width="10.42578125" style="200" bestFit="1" customWidth="1"/>
    <col min="4859" max="4860" width="10.140625" style="200" customWidth="1"/>
    <col min="4861" max="4861" width="26.7109375" style="200" customWidth="1"/>
    <col min="4862" max="4862" width="54.28515625" style="200" bestFit="1" customWidth="1"/>
    <col min="4863" max="5104" width="9.140625" style="200"/>
    <col min="5105" max="5105" width="8" style="200" customWidth="1"/>
    <col min="5106" max="5106" width="48.42578125" style="200" bestFit="1" customWidth="1"/>
    <col min="5107" max="5107" width="12.7109375" style="200" customWidth="1"/>
    <col min="5108" max="5108" width="9.42578125" style="200" customWidth="1"/>
    <col min="5109" max="5109" width="15.7109375" style="200" customWidth="1"/>
    <col min="5110" max="5110" width="12.28515625" style="200" customWidth="1"/>
    <col min="5111" max="5111" width="9.140625" style="200"/>
    <col min="5112" max="5112" width="16" style="200" customWidth="1"/>
    <col min="5113" max="5113" width="23.42578125" style="200" customWidth="1"/>
    <col min="5114" max="5114" width="10.42578125" style="200" bestFit="1" customWidth="1"/>
    <col min="5115" max="5116" width="10.140625" style="200" customWidth="1"/>
    <col min="5117" max="5117" width="26.7109375" style="200" customWidth="1"/>
    <col min="5118" max="5118" width="54.28515625" style="200" bestFit="1" customWidth="1"/>
    <col min="5119" max="5360" width="9.140625" style="200"/>
    <col min="5361" max="5361" width="8" style="200" customWidth="1"/>
    <col min="5362" max="5362" width="48.42578125" style="200" bestFit="1" customWidth="1"/>
    <col min="5363" max="5363" width="12.7109375" style="200" customWidth="1"/>
    <col min="5364" max="5364" width="9.42578125" style="200" customWidth="1"/>
    <col min="5365" max="5365" width="15.7109375" style="200" customWidth="1"/>
    <col min="5366" max="5366" width="12.28515625" style="200" customWidth="1"/>
    <col min="5367" max="5367" width="9.140625" style="200"/>
    <col min="5368" max="5368" width="16" style="200" customWidth="1"/>
    <col min="5369" max="5369" width="23.42578125" style="200" customWidth="1"/>
    <col min="5370" max="5370" width="10.42578125" style="200" bestFit="1" customWidth="1"/>
    <col min="5371" max="5372" width="10.140625" style="200" customWidth="1"/>
    <col min="5373" max="5373" width="26.7109375" style="200" customWidth="1"/>
    <col min="5374" max="5374" width="54.28515625" style="200" bestFit="1" customWidth="1"/>
    <col min="5375" max="5616" width="9.140625" style="200"/>
    <col min="5617" max="5617" width="8" style="200" customWidth="1"/>
    <col min="5618" max="5618" width="48.42578125" style="200" bestFit="1" customWidth="1"/>
    <col min="5619" max="5619" width="12.7109375" style="200" customWidth="1"/>
    <col min="5620" max="5620" width="9.42578125" style="200" customWidth="1"/>
    <col min="5621" max="5621" width="15.7109375" style="200" customWidth="1"/>
    <col min="5622" max="5622" width="12.28515625" style="200" customWidth="1"/>
    <col min="5623" max="5623" width="9.140625" style="200"/>
    <col min="5624" max="5624" width="16" style="200" customWidth="1"/>
    <col min="5625" max="5625" width="23.42578125" style="200" customWidth="1"/>
    <col min="5626" max="5626" width="10.42578125" style="200" bestFit="1" customWidth="1"/>
    <col min="5627" max="5628" width="10.140625" style="200" customWidth="1"/>
    <col min="5629" max="5629" width="26.7109375" style="200" customWidth="1"/>
    <col min="5630" max="5630" width="54.28515625" style="200" bestFit="1" customWidth="1"/>
    <col min="5631" max="5872" width="9.140625" style="200"/>
    <col min="5873" max="5873" width="8" style="200" customWidth="1"/>
    <col min="5874" max="5874" width="48.42578125" style="200" bestFit="1" customWidth="1"/>
    <col min="5875" max="5875" width="12.7109375" style="200" customWidth="1"/>
    <col min="5876" max="5876" width="9.42578125" style="200" customWidth="1"/>
    <col min="5877" max="5877" width="15.7109375" style="200" customWidth="1"/>
    <col min="5878" max="5878" width="12.28515625" style="200" customWidth="1"/>
    <col min="5879" max="5879" width="9.140625" style="200"/>
    <col min="5880" max="5880" width="16" style="200" customWidth="1"/>
    <col min="5881" max="5881" width="23.42578125" style="200" customWidth="1"/>
    <col min="5882" max="5882" width="10.42578125" style="200" bestFit="1" customWidth="1"/>
    <col min="5883" max="5884" width="10.140625" style="200" customWidth="1"/>
    <col min="5885" max="5885" width="26.7109375" style="200" customWidth="1"/>
    <col min="5886" max="5886" width="54.28515625" style="200" bestFit="1" customWidth="1"/>
    <col min="5887" max="6128" width="9.140625" style="200"/>
    <col min="6129" max="6129" width="8" style="200" customWidth="1"/>
    <col min="6130" max="6130" width="48.42578125" style="200" bestFit="1" customWidth="1"/>
    <col min="6131" max="6131" width="12.7109375" style="200" customWidth="1"/>
    <col min="6132" max="6132" width="9.42578125" style="200" customWidth="1"/>
    <col min="6133" max="6133" width="15.7109375" style="200" customWidth="1"/>
    <col min="6134" max="6134" width="12.28515625" style="200" customWidth="1"/>
    <col min="6135" max="6135" width="9.140625" style="200"/>
    <col min="6136" max="6136" width="16" style="200" customWidth="1"/>
    <col min="6137" max="6137" width="23.42578125" style="200" customWidth="1"/>
    <col min="6138" max="6138" width="10.42578125" style="200" bestFit="1" customWidth="1"/>
    <col min="6139" max="6140" width="10.140625" style="200" customWidth="1"/>
    <col min="6141" max="6141" width="26.7109375" style="200" customWidth="1"/>
    <col min="6142" max="6142" width="54.28515625" style="200" bestFit="1" customWidth="1"/>
    <col min="6143" max="6384" width="9.140625" style="200"/>
    <col min="6385" max="6385" width="8" style="200" customWidth="1"/>
    <col min="6386" max="6386" width="48.42578125" style="200" bestFit="1" customWidth="1"/>
    <col min="6387" max="6387" width="12.7109375" style="200" customWidth="1"/>
    <col min="6388" max="6388" width="9.42578125" style="200" customWidth="1"/>
    <col min="6389" max="6389" width="15.7109375" style="200" customWidth="1"/>
    <col min="6390" max="6390" width="12.28515625" style="200" customWidth="1"/>
    <col min="6391" max="6391" width="9.140625" style="200"/>
    <col min="6392" max="6392" width="16" style="200" customWidth="1"/>
    <col min="6393" max="6393" width="23.42578125" style="200" customWidth="1"/>
    <col min="6394" max="6394" width="10.42578125" style="200" bestFit="1" customWidth="1"/>
    <col min="6395" max="6396" width="10.140625" style="200" customWidth="1"/>
    <col min="6397" max="6397" width="26.7109375" style="200" customWidth="1"/>
    <col min="6398" max="6398" width="54.28515625" style="200" bestFit="1" customWidth="1"/>
    <col min="6399" max="6640" width="9.140625" style="200"/>
    <col min="6641" max="6641" width="8" style="200" customWidth="1"/>
    <col min="6642" max="6642" width="48.42578125" style="200" bestFit="1" customWidth="1"/>
    <col min="6643" max="6643" width="12.7109375" style="200" customWidth="1"/>
    <col min="6644" max="6644" width="9.42578125" style="200" customWidth="1"/>
    <col min="6645" max="6645" width="15.7109375" style="200" customWidth="1"/>
    <col min="6646" max="6646" width="12.28515625" style="200" customWidth="1"/>
    <col min="6647" max="6647" width="9.140625" style="200"/>
    <col min="6648" max="6648" width="16" style="200" customWidth="1"/>
    <col min="6649" max="6649" width="23.42578125" style="200" customWidth="1"/>
    <col min="6650" max="6650" width="10.42578125" style="200" bestFit="1" customWidth="1"/>
    <col min="6651" max="6652" width="10.140625" style="200" customWidth="1"/>
    <col min="6653" max="6653" width="26.7109375" style="200" customWidth="1"/>
    <col min="6654" max="6654" width="54.28515625" style="200" bestFit="1" customWidth="1"/>
    <col min="6655" max="6896" width="9.140625" style="200"/>
    <col min="6897" max="6897" width="8" style="200" customWidth="1"/>
    <col min="6898" max="6898" width="48.42578125" style="200" bestFit="1" customWidth="1"/>
    <col min="6899" max="6899" width="12.7109375" style="200" customWidth="1"/>
    <col min="6900" max="6900" width="9.42578125" style="200" customWidth="1"/>
    <col min="6901" max="6901" width="15.7109375" style="200" customWidth="1"/>
    <col min="6902" max="6902" width="12.28515625" style="200" customWidth="1"/>
    <col min="6903" max="6903" width="9.140625" style="200"/>
    <col min="6904" max="6904" width="16" style="200" customWidth="1"/>
    <col min="6905" max="6905" width="23.42578125" style="200" customWidth="1"/>
    <col min="6906" max="6906" width="10.42578125" style="200" bestFit="1" customWidth="1"/>
    <col min="6907" max="6908" width="10.140625" style="200" customWidth="1"/>
    <col min="6909" max="6909" width="26.7109375" style="200" customWidth="1"/>
    <col min="6910" max="6910" width="54.28515625" style="200" bestFit="1" customWidth="1"/>
    <col min="6911" max="7152" width="9.140625" style="200"/>
    <col min="7153" max="7153" width="8" style="200" customWidth="1"/>
    <col min="7154" max="7154" width="48.42578125" style="200" bestFit="1" customWidth="1"/>
    <col min="7155" max="7155" width="12.7109375" style="200" customWidth="1"/>
    <col min="7156" max="7156" width="9.42578125" style="200" customWidth="1"/>
    <col min="7157" max="7157" width="15.7109375" style="200" customWidth="1"/>
    <col min="7158" max="7158" width="12.28515625" style="200" customWidth="1"/>
    <col min="7159" max="7159" width="9.140625" style="200"/>
    <col min="7160" max="7160" width="16" style="200" customWidth="1"/>
    <col min="7161" max="7161" width="23.42578125" style="200" customWidth="1"/>
    <col min="7162" max="7162" width="10.42578125" style="200" bestFit="1" customWidth="1"/>
    <col min="7163" max="7164" width="10.140625" style="200" customWidth="1"/>
    <col min="7165" max="7165" width="26.7109375" style="200" customWidth="1"/>
    <col min="7166" max="7166" width="54.28515625" style="200" bestFit="1" customWidth="1"/>
    <col min="7167" max="7408" width="9.140625" style="200"/>
    <col min="7409" max="7409" width="8" style="200" customWidth="1"/>
    <col min="7410" max="7410" width="48.42578125" style="200" bestFit="1" customWidth="1"/>
    <col min="7411" max="7411" width="12.7109375" style="200" customWidth="1"/>
    <col min="7412" max="7412" width="9.42578125" style="200" customWidth="1"/>
    <col min="7413" max="7413" width="15.7109375" style="200" customWidth="1"/>
    <col min="7414" max="7414" width="12.28515625" style="200" customWidth="1"/>
    <col min="7415" max="7415" width="9.140625" style="200"/>
    <col min="7416" max="7416" width="16" style="200" customWidth="1"/>
    <col min="7417" max="7417" width="23.42578125" style="200" customWidth="1"/>
    <col min="7418" max="7418" width="10.42578125" style="200" bestFit="1" customWidth="1"/>
    <col min="7419" max="7420" width="10.140625" style="200" customWidth="1"/>
    <col min="7421" max="7421" width="26.7109375" style="200" customWidth="1"/>
    <col min="7422" max="7422" width="54.28515625" style="200" bestFit="1" customWidth="1"/>
    <col min="7423" max="7664" width="9.140625" style="200"/>
    <col min="7665" max="7665" width="8" style="200" customWidth="1"/>
    <col min="7666" max="7666" width="48.42578125" style="200" bestFit="1" customWidth="1"/>
    <col min="7667" max="7667" width="12.7109375" style="200" customWidth="1"/>
    <col min="7668" max="7668" width="9.42578125" style="200" customWidth="1"/>
    <col min="7669" max="7669" width="15.7109375" style="200" customWidth="1"/>
    <col min="7670" max="7670" width="12.28515625" style="200" customWidth="1"/>
    <col min="7671" max="7671" width="9.140625" style="200"/>
    <col min="7672" max="7672" width="16" style="200" customWidth="1"/>
    <col min="7673" max="7673" width="23.42578125" style="200" customWidth="1"/>
    <col min="7674" max="7674" width="10.42578125" style="200" bestFit="1" customWidth="1"/>
    <col min="7675" max="7676" width="10.140625" style="200" customWidth="1"/>
    <col min="7677" max="7677" width="26.7109375" style="200" customWidth="1"/>
    <col min="7678" max="7678" width="54.28515625" style="200" bestFit="1" customWidth="1"/>
    <col min="7679" max="7920" width="9.140625" style="200"/>
    <col min="7921" max="7921" width="8" style="200" customWidth="1"/>
    <col min="7922" max="7922" width="48.42578125" style="200" bestFit="1" customWidth="1"/>
    <col min="7923" max="7923" width="12.7109375" style="200" customWidth="1"/>
    <col min="7924" max="7924" width="9.42578125" style="200" customWidth="1"/>
    <col min="7925" max="7925" width="15.7109375" style="200" customWidth="1"/>
    <col min="7926" max="7926" width="12.28515625" style="200" customWidth="1"/>
    <col min="7927" max="7927" width="9.140625" style="200"/>
    <col min="7928" max="7928" width="16" style="200" customWidth="1"/>
    <col min="7929" max="7929" width="23.42578125" style="200" customWidth="1"/>
    <col min="7930" max="7930" width="10.42578125" style="200" bestFit="1" customWidth="1"/>
    <col min="7931" max="7932" width="10.140625" style="200" customWidth="1"/>
    <col min="7933" max="7933" width="26.7109375" style="200" customWidth="1"/>
    <col min="7934" max="7934" width="54.28515625" style="200" bestFit="1" customWidth="1"/>
    <col min="7935" max="8176" width="9.140625" style="200"/>
    <col min="8177" max="8177" width="8" style="200" customWidth="1"/>
    <col min="8178" max="8178" width="48.42578125" style="200" bestFit="1" customWidth="1"/>
    <col min="8179" max="8179" width="12.7109375" style="200" customWidth="1"/>
    <col min="8180" max="8180" width="9.42578125" style="200" customWidth="1"/>
    <col min="8181" max="8181" width="15.7109375" style="200" customWidth="1"/>
    <col min="8182" max="8182" width="12.28515625" style="200" customWidth="1"/>
    <col min="8183" max="8183" width="9.140625" style="200"/>
    <col min="8184" max="8184" width="16" style="200" customWidth="1"/>
    <col min="8185" max="8185" width="23.42578125" style="200" customWidth="1"/>
    <col min="8186" max="8186" width="10.42578125" style="200" bestFit="1" customWidth="1"/>
    <col min="8187" max="8188" width="10.140625" style="200" customWidth="1"/>
    <col min="8189" max="8189" width="26.7109375" style="200" customWidth="1"/>
    <col min="8190" max="8190" width="54.28515625" style="200" bestFit="1" customWidth="1"/>
    <col min="8191" max="8432" width="9.140625" style="200"/>
    <col min="8433" max="8433" width="8" style="200" customWidth="1"/>
    <col min="8434" max="8434" width="48.42578125" style="200" bestFit="1" customWidth="1"/>
    <col min="8435" max="8435" width="12.7109375" style="200" customWidth="1"/>
    <col min="8436" max="8436" width="9.42578125" style="200" customWidth="1"/>
    <col min="8437" max="8437" width="15.7109375" style="200" customWidth="1"/>
    <col min="8438" max="8438" width="12.28515625" style="200" customWidth="1"/>
    <col min="8439" max="8439" width="9.140625" style="200"/>
    <col min="8440" max="8440" width="16" style="200" customWidth="1"/>
    <col min="8441" max="8441" width="23.42578125" style="200" customWidth="1"/>
    <col min="8442" max="8442" width="10.42578125" style="200" bestFit="1" customWidth="1"/>
    <col min="8443" max="8444" width="10.140625" style="200" customWidth="1"/>
    <col min="8445" max="8445" width="26.7109375" style="200" customWidth="1"/>
    <col min="8446" max="8446" width="54.28515625" style="200" bestFit="1" customWidth="1"/>
    <col min="8447" max="8688" width="9.140625" style="200"/>
    <col min="8689" max="8689" width="8" style="200" customWidth="1"/>
    <col min="8690" max="8690" width="48.42578125" style="200" bestFit="1" customWidth="1"/>
    <col min="8691" max="8691" width="12.7109375" style="200" customWidth="1"/>
    <col min="8692" max="8692" width="9.42578125" style="200" customWidth="1"/>
    <col min="8693" max="8693" width="15.7109375" style="200" customWidth="1"/>
    <col min="8694" max="8694" width="12.28515625" style="200" customWidth="1"/>
    <col min="8695" max="8695" width="9.140625" style="200"/>
    <col min="8696" max="8696" width="16" style="200" customWidth="1"/>
    <col min="8697" max="8697" width="23.42578125" style="200" customWidth="1"/>
    <col min="8698" max="8698" width="10.42578125" style="200" bestFit="1" customWidth="1"/>
    <col min="8699" max="8700" width="10.140625" style="200" customWidth="1"/>
    <col min="8701" max="8701" width="26.7109375" style="200" customWidth="1"/>
    <col min="8702" max="8702" width="54.28515625" style="200" bestFit="1" customWidth="1"/>
    <col min="8703" max="8944" width="9.140625" style="200"/>
    <col min="8945" max="8945" width="8" style="200" customWidth="1"/>
    <col min="8946" max="8946" width="48.42578125" style="200" bestFit="1" customWidth="1"/>
    <col min="8947" max="8947" width="12.7109375" style="200" customWidth="1"/>
    <col min="8948" max="8948" width="9.42578125" style="200" customWidth="1"/>
    <col min="8949" max="8949" width="15.7109375" style="200" customWidth="1"/>
    <col min="8950" max="8950" width="12.28515625" style="200" customWidth="1"/>
    <col min="8951" max="8951" width="9.140625" style="200"/>
    <col min="8952" max="8952" width="16" style="200" customWidth="1"/>
    <col min="8953" max="8953" width="23.42578125" style="200" customWidth="1"/>
    <col min="8954" max="8954" width="10.42578125" style="200" bestFit="1" customWidth="1"/>
    <col min="8955" max="8956" width="10.140625" style="200" customWidth="1"/>
    <col min="8957" max="8957" width="26.7109375" style="200" customWidth="1"/>
    <col min="8958" max="8958" width="54.28515625" style="200" bestFit="1" customWidth="1"/>
    <col min="8959" max="9200" width="9.140625" style="200"/>
    <col min="9201" max="9201" width="8" style="200" customWidth="1"/>
    <col min="9202" max="9202" width="48.42578125" style="200" bestFit="1" customWidth="1"/>
    <col min="9203" max="9203" width="12.7109375" style="200" customWidth="1"/>
    <col min="9204" max="9204" width="9.42578125" style="200" customWidth="1"/>
    <col min="9205" max="9205" width="15.7109375" style="200" customWidth="1"/>
    <col min="9206" max="9206" width="12.28515625" style="200" customWidth="1"/>
    <col min="9207" max="9207" width="9.140625" style="200"/>
    <col min="9208" max="9208" width="16" style="200" customWidth="1"/>
    <col min="9209" max="9209" width="23.42578125" style="200" customWidth="1"/>
    <col min="9210" max="9210" width="10.42578125" style="200" bestFit="1" customWidth="1"/>
    <col min="9211" max="9212" width="10.140625" style="200" customWidth="1"/>
    <col min="9213" max="9213" width="26.7109375" style="200" customWidth="1"/>
    <col min="9214" max="9214" width="54.28515625" style="200" bestFit="1" customWidth="1"/>
    <col min="9215" max="9456" width="9.140625" style="200"/>
    <col min="9457" max="9457" width="8" style="200" customWidth="1"/>
    <col min="9458" max="9458" width="48.42578125" style="200" bestFit="1" customWidth="1"/>
    <col min="9459" max="9459" width="12.7109375" style="200" customWidth="1"/>
    <col min="9460" max="9460" width="9.42578125" style="200" customWidth="1"/>
    <col min="9461" max="9461" width="15.7109375" style="200" customWidth="1"/>
    <col min="9462" max="9462" width="12.28515625" style="200" customWidth="1"/>
    <col min="9463" max="9463" width="9.140625" style="200"/>
    <col min="9464" max="9464" width="16" style="200" customWidth="1"/>
    <col min="9465" max="9465" width="23.42578125" style="200" customWidth="1"/>
    <col min="9466" max="9466" width="10.42578125" style="200" bestFit="1" customWidth="1"/>
    <col min="9467" max="9468" width="10.140625" style="200" customWidth="1"/>
    <col min="9469" max="9469" width="26.7109375" style="200" customWidth="1"/>
    <col min="9470" max="9470" width="54.28515625" style="200" bestFit="1" customWidth="1"/>
    <col min="9471" max="9712" width="9.140625" style="200"/>
    <col min="9713" max="9713" width="8" style="200" customWidth="1"/>
    <col min="9714" max="9714" width="48.42578125" style="200" bestFit="1" customWidth="1"/>
    <col min="9715" max="9715" width="12.7109375" style="200" customWidth="1"/>
    <col min="9716" max="9716" width="9.42578125" style="200" customWidth="1"/>
    <col min="9717" max="9717" width="15.7109375" style="200" customWidth="1"/>
    <col min="9718" max="9718" width="12.28515625" style="200" customWidth="1"/>
    <col min="9719" max="9719" width="9.140625" style="200"/>
    <col min="9720" max="9720" width="16" style="200" customWidth="1"/>
    <col min="9721" max="9721" width="23.42578125" style="200" customWidth="1"/>
    <col min="9722" max="9722" width="10.42578125" style="200" bestFit="1" customWidth="1"/>
    <col min="9723" max="9724" width="10.140625" style="200" customWidth="1"/>
    <col min="9725" max="9725" width="26.7109375" style="200" customWidth="1"/>
    <col min="9726" max="9726" width="54.28515625" style="200" bestFit="1" customWidth="1"/>
    <col min="9727" max="9968" width="9.140625" style="200"/>
    <col min="9969" max="9969" width="8" style="200" customWidth="1"/>
    <col min="9970" max="9970" width="48.42578125" style="200" bestFit="1" customWidth="1"/>
    <col min="9971" max="9971" width="12.7109375" style="200" customWidth="1"/>
    <col min="9972" max="9972" width="9.42578125" style="200" customWidth="1"/>
    <col min="9973" max="9973" width="15.7109375" style="200" customWidth="1"/>
    <col min="9974" max="9974" width="12.28515625" style="200" customWidth="1"/>
    <col min="9975" max="9975" width="9.140625" style="200"/>
    <col min="9976" max="9976" width="16" style="200" customWidth="1"/>
    <col min="9977" max="9977" width="23.42578125" style="200" customWidth="1"/>
    <col min="9978" max="9978" width="10.42578125" style="200" bestFit="1" customWidth="1"/>
    <col min="9979" max="9980" width="10.140625" style="200" customWidth="1"/>
    <col min="9981" max="9981" width="26.7109375" style="200" customWidth="1"/>
    <col min="9982" max="9982" width="54.28515625" style="200" bestFit="1" customWidth="1"/>
    <col min="9983" max="10224" width="9.140625" style="200"/>
    <col min="10225" max="10225" width="8" style="200" customWidth="1"/>
    <col min="10226" max="10226" width="48.42578125" style="200" bestFit="1" customWidth="1"/>
    <col min="10227" max="10227" width="12.7109375" style="200" customWidth="1"/>
    <col min="10228" max="10228" width="9.42578125" style="200" customWidth="1"/>
    <col min="10229" max="10229" width="15.7109375" style="200" customWidth="1"/>
    <col min="10230" max="10230" width="12.28515625" style="200" customWidth="1"/>
    <col min="10231" max="10231" width="9.140625" style="200"/>
    <col min="10232" max="10232" width="16" style="200" customWidth="1"/>
    <col min="10233" max="10233" width="23.42578125" style="200" customWidth="1"/>
    <col min="10234" max="10234" width="10.42578125" style="200" bestFit="1" customWidth="1"/>
    <col min="10235" max="10236" width="10.140625" style="200" customWidth="1"/>
    <col min="10237" max="10237" width="26.7109375" style="200" customWidth="1"/>
    <col min="10238" max="10238" width="54.28515625" style="200" bestFit="1" customWidth="1"/>
    <col min="10239" max="10480" width="9.140625" style="200"/>
    <col min="10481" max="10481" width="8" style="200" customWidth="1"/>
    <col min="10482" max="10482" width="48.42578125" style="200" bestFit="1" customWidth="1"/>
    <col min="10483" max="10483" width="12.7109375" style="200" customWidth="1"/>
    <col min="10484" max="10484" width="9.42578125" style="200" customWidth="1"/>
    <col min="10485" max="10485" width="15.7109375" style="200" customWidth="1"/>
    <col min="10486" max="10486" width="12.28515625" style="200" customWidth="1"/>
    <col min="10487" max="10487" width="9.140625" style="200"/>
    <col min="10488" max="10488" width="16" style="200" customWidth="1"/>
    <col min="10489" max="10489" width="23.42578125" style="200" customWidth="1"/>
    <col min="10490" max="10490" width="10.42578125" style="200" bestFit="1" customWidth="1"/>
    <col min="10491" max="10492" width="10.140625" style="200" customWidth="1"/>
    <col min="10493" max="10493" width="26.7109375" style="200" customWidth="1"/>
    <col min="10494" max="10494" width="54.28515625" style="200" bestFit="1" customWidth="1"/>
    <col min="10495" max="10736" width="9.140625" style="200"/>
    <col min="10737" max="10737" width="8" style="200" customWidth="1"/>
    <col min="10738" max="10738" width="48.42578125" style="200" bestFit="1" customWidth="1"/>
    <col min="10739" max="10739" width="12.7109375" style="200" customWidth="1"/>
    <col min="10740" max="10740" width="9.42578125" style="200" customWidth="1"/>
    <col min="10741" max="10741" width="15.7109375" style="200" customWidth="1"/>
    <col min="10742" max="10742" width="12.28515625" style="200" customWidth="1"/>
    <col min="10743" max="10743" width="9.140625" style="200"/>
    <col min="10744" max="10744" width="16" style="200" customWidth="1"/>
    <col min="10745" max="10745" width="23.42578125" style="200" customWidth="1"/>
    <col min="10746" max="10746" width="10.42578125" style="200" bestFit="1" customWidth="1"/>
    <col min="10747" max="10748" width="10.140625" style="200" customWidth="1"/>
    <col min="10749" max="10749" width="26.7109375" style="200" customWidth="1"/>
    <col min="10750" max="10750" width="54.28515625" style="200" bestFit="1" customWidth="1"/>
    <col min="10751" max="10992" width="9.140625" style="200"/>
    <col min="10993" max="10993" width="8" style="200" customWidth="1"/>
    <col min="10994" max="10994" width="48.42578125" style="200" bestFit="1" customWidth="1"/>
    <col min="10995" max="10995" width="12.7109375" style="200" customWidth="1"/>
    <col min="10996" max="10996" width="9.42578125" style="200" customWidth="1"/>
    <col min="10997" max="10997" width="15.7109375" style="200" customWidth="1"/>
    <col min="10998" max="10998" width="12.28515625" style="200" customWidth="1"/>
    <col min="10999" max="10999" width="9.140625" style="200"/>
    <col min="11000" max="11000" width="16" style="200" customWidth="1"/>
    <col min="11001" max="11001" width="23.42578125" style="200" customWidth="1"/>
    <col min="11002" max="11002" width="10.42578125" style="200" bestFit="1" customWidth="1"/>
    <col min="11003" max="11004" width="10.140625" style="200" customWidth="1"/>
    <col min="11005" max="11005" width="26.7109375" style="200" customWidth="1"/>
    <col min="11006" max="11006" width="54.28515625" style="200" bestFit="1" customWidth="1"/>
    <col min="11007" max="11248" width="9.140625" style="200"/>
    <col min="11249" max="11249" width="8" style="200" customWidth="1"/>
    <col min="11250" max="11250" width="48.42578125" style="200" bestFit="1" customWidth="1"/>
    <col min="11251" max="11251" width="12.7109375" style="200" customWidth="1"/>
    <col min="11252" max="11252" width="9.42578125" style="200" customWidth="1"/>
    <col min="11253" max="11253" width="15.7109375" style="200" customWidth="1"/>
    <col min="11254" max="11254" width="12.28515625" style="200" customWidth="1"/>
    <col min="11255" max="11255" width="9.140625" style="200"/>
    <col min="11256" max="11256" width="16" style="200" customWidth="1"/>
    <col min="11257" max="11257" width="23.42578125" style="200" customWidth="1"/>
    <col min="11258" max="11258" width="10.42578125" style="200" bestFit="1" customWidth="1"/>
    <col min="11259" max="11260" width="10.140625" style="200" customWidth="1"/>
    <col min="11261" max="11261" width="26.7109375" style="200" customWidth="1"/>
    <col min="11262" max="11262" width="54.28515625" style="200" bestFit="1" customWidth="1"/>
    <col min="11263" max="11504" width="9.140625" style="200"/>
    <col min="11505" max="11505" width="8" style="200" customWidth="1"/>
    <col min="11506" max="11506" width="48.42578125" style="200" bestFit="1" customWidth="1"/>
    <col min="11507" max="11507" width="12.7109375" style="200" customWidth="1"/>
    <col min="11508" max="11508" width="9.42578125" style="200" customWidth="1"/>
    <col min="11509" max="11509" width="15.7109375" style="200" customWidth="1"/>
    <col min="11510" max="11510" width="12.28515625" style="200" customWidth="1"/>
    <col min="11511" max="11511" width="9.140625" style="200"/>
    <col min="11512" max="11512" width="16" style="200" customWidth="1"/>
    <col min="11513" max="11513" width="23.42578125" style="200" customWidth="1"/>
    <col min="11514" max="11514" width="10.42578125" style="200" bestFit="1" customWidth="1"/>
    <col min="11515" max="11516" width="10.140625" style="200" customWidth="1"/>
    <col min="11517" max="11517" width="26.7109375" style="200" customWidth="1"/>
    <col min="11518" max="11518" width="54.28515625" style="200" bestFit="1" customWidth="1"/>
    <col min="11519" max="11760" width="9.140625" style="200"/>
    <col min="11761" max="11761" width="8" style="200" customWidth="1"/>
    <col min="11762" max="11762" width="48.42578125" style="200" bestFit="1" customWidth="1"/>
    <col min="11763" max="11763" width="12.7109375" style="200" customWidth="1"/>
    <col min="11764" max="11764" width="9.42578125" style="200" customWidth="1"/>
    <col min="11765" max="11765" width="15.7109375" style="200" customWidth="1"/>
    <col min="11766" max="11766" width="12.28515625" style="200" customWidth="1"/>
    <col min="11767" max="11767" width="9.140625" style="200"/>
    <col min="11768" max="11768" width="16" style="200" customWidth="1"/>
    <col min="11769" max="11769" width="23.42578125" style="200" customWidth="1"/>
    <col min="11770" max="11770" width="10.42578125" style="200" bestFit="1" customWidth="1"/>
    <col min="11771" max="11772" width="10.140625" style="200" customWidth="1"/>
    <col min="11773" max="11773" width="26.7109375" style="200" customWidth="1"/>
    <col min="11774" max="11774" width="54.28515625" style="200" bestFit="1" customWidth="1"/>
    <col min="11775" max="12016" width="9.140625" style="200"/>
    <col min="12017" max="12017" width="8" style="200" customWidth="1"/>
    <col min="12018" max="12018" width="48.42578125" style="200" bestFit="1" customWidth="1"/>
    <col min="12019" max="12019" width="12.7109375" style="200" customWidth="1"/>
    <col min="12020" max="12020" width="9.42578125" style="200" customWidth="1"/>
    <col min="12021" max="12021" width="15.7109375" style="200" customWidth="1"/>
    <col min="12022" max="12022" width="12.28515625" style="200" customWidth="1"/>
    <col min="12023" max="12023" width="9.140625" style="200"/>
    <col min="12024" max="12024" width="16" style="200" customWidth="1"/>
    <col min="12025" max="12025" width="23.42578125" style="200" customWidth="1"/>
    <col min="12026" max="12026" width="10.42578125" style="200" bestFit="1" customWidth="1"/>
    <col min="12027" max="12028" width="10.140625" style="200" customWidth="1"/>
    <col min="12029" max="12029" width="26.7109375" style="200" customWidth="1"/>
    <col min="12030" max="12030" width="54.28515625" style="200" bestFit="1" customWidth="1"/>
    <col min="12031" max="12272" width="9.140625" style="200"/>
    <col min="12273" max="12273" width="8" style="200" customWidth="1"/>
    <col min="12274" max="12274" width="48.42578125" style="200" bestFit="1" customWidth="1"/>
    <col min="12275" max="12275" width="12.7109375" style="200" customWidth="1"/>
    <col min="12276" max="12276" width="9.42578125" style="200" customWidth="1"/>
    <col min="12277" max="12277" width="15.7109375" style="200" customWidth="1"/>
    <col min="12278" max="12278" width="12.28515625" style="200" customWidth="1"/>
    <col min="12279" max="12279" width="9.140625" style="200"/>
    <col min="12280" max="12280" width="16" style="200" customWidth="1"/>
    <col min="12281" max="12281" width="23.42578125" style="200" customWidth="1"/>
    <col min="12282" max="12282" width="10.42578125" style="200" bestFit="1" customWidth="1"/>
    <col min="12283" max="12284" width="10.140625" style="200" customWidth="1"/>
    <col min="12285" max="12285" width="26.7109375" style="200" customWidth="1"/>
    <col min="12286" max="12286" width="54.28515625" style="200" bestFit="1" customWidth="1"/>
    <col min="12287" max="12528" width="9.140625" style="200"/>
    <col min="12529" max="12529" width="8" style="200" customWidth="1"/>
    <col min="12530" max="12530" width="48.42578125" style="200" bestFit="1" customWidth="1"/>
    <col min="12531" max="12531" width="12.7109375" style="200" customWidth="1"/>
    <col min="12532" max="12532" width="9.42578125" style="200" customWidth="1"/>
    <col min="12533" max="12533" width="15.7109375" style="200" customWidth="1"/>
    <col min="12534" max="12534" width="12.28515625" style="200" customWidth="1"/>
    <col min="12535" max="12535" width="9.140625" style="200"/>
    <col min="12536" max="12536" width="16" style="200" customWidth="1"/>
    <col min="12537" max="12537" width="23.42578125" style="200" customWidth="1"/>
    <col min="12538" max="12538" width="10.42578125" style="200" bestFit="1" customWidth="1"/>
    <col min="12539" max="12540" width="10.140625" style="200" customWidth="1"/>
    <col min="12541" max="12541" width="26.7109375" style="200" customWidth="1"/>
    <col min="12542" max="12542" width="54.28515625" style="200" bestFit="1" customWidth="1"/>
    <col min="12543" max="12784" width="9.140625" style="200"/>
    <col min="12785" max="12785" width="8" style="200" customWidth="1"/>
    <col min="12786" max="12786" width="48.42578125" style="200" bestFit="1" customWidth="1"/>
    <col min="12787" max="12787" width="12.7109375" style="200" customWidth="1"/>
    <col min="12788" max="12788" width="9.42578125" style="200" customWidth="1"/>
    <col min="12789" max="12789" width="15.7109375" style="200" customWidth="1"/>
    <col min="12790" max="12790" width="12.28515625" style="200" customWidth="1"/>
    <col min="12791" max="12791" width="9.140625" style="200"/>
    <col min="12792" max="12792" width="16" style="200" customWidth="1"/>
    <col min="12793" max="12793" width="23.42578125" style="200" customWidth="1"/>
    <col min="12794" max="12794" width="10.42578125" style="200" bestFit="1" customWidth="1"/>
    <col min="12795" max="12796" width="10.140625" style="200" customWidth="1"/>
    <col min="12797" max="12797" width="26.7109375" style="200" customWidth="1"/>
    <col min="12798" max="12798" width="54.28515625" style="200" bestFit="1" customWidth="1"/>
    <col min="12799" max="13040" width="9.140625" style="200"/>
    <col min="13041" max="13041" width="8" style="200" customWidth="1"/>
    <col min="13042" max="13042" width="48.42578125" style="200" bestFit="1" customWidth="1"/>
    <col min="13043" max="13043" width="12.7109375" style="200" customWidth="1"/>
    <col min="13044" max="13044" width="9.42578125" style="200" customWidth="1"/>
    <col min="13045" max="13045" width="15.7109375" style="200" customWidth="1"/>
    <col min="13046" max="13046" width="12.28515625" style="200" customWidth="1"/>
    <col min="13047" max="13047" width="9.140625" style="200"/>
    <col min="13048" max="13048" width="16" style="200" customWidth="1"/>
    <col min="13049" max="13049" width="23.42578125" style="200" customWidth="1"/>
    <col min="13050" max="13050" width="10.42578125" style="200" bestFit="1" customWidth="1"/>
    <col min="13051" max="13052" width="10.140625" style="200" customWidth="1"/>
    <col min="13053" max="13053" width="26.7109375" style="200" customWidth="1"/>
    <col min="13054" max="13054" width="54.28515625" style="200" bestFit="1" customWidth="1"/>
    <col min="13055" max="13296" width="9.140625" style="200"/>
    <col min="13297" max="13297" width="8" style="200" customWidth="1"/>
    <col min="13298" max="13298" width="48.42578125" style="200" bestFit="1" customWidth="1"/>
    <col min="13299" max="13299" width="12.7109375" style="200" customWidth="1"/>
    <col min="13300" max="13300" width="9.42578125" style="200" customWidth="1"/>
    <col min="13301" max="13301" width="15.7109375" style="200" customWidth="1"/>
    <col min="13302" max="13302" width="12.28515625" style="200" customWidth="1"/>
    <col min="13303" max="13303" width="9.140625" style="200"/>
    <col min="13304" max="13304" width="16" style="200" customWidth="1"/>
    <col min="13305" max="13305" width="23.42578125" style="200" customWidth="1"/>
    <col min="13306" max="13306" width="10.42578125" style="200" bestFit="1" customWidth="1"/>
    <col min="13307" max="13308" width="10.140625" style="200" customWidth="1"/>
    <col min="13309" max="13309" width="26.7109375" style="200" customWidth="1"/>
    <col min="13310" max="13310" width="54.28515625" style="200" bestFit="1" customWidth="1"/>
    <col min="13311" max="13552" width="9.140625" style="200"/>
    <col min="13553" max="13553" width="8" style="200" customWidth="1"/>
    <col min="13554" max="13554" width="48.42578125" style="200" bestFit="1" customWidth="1"/>
    <col min="13555" max="13555" width="12.7109375" style="200" customWidth="1"/>
    <col min="13556" max="13556" width="9.42578125" style="200" customWidth="1"/>
    <col min="13557" max="13557" width="15.7109375" style="200" customWidth="1"/>
    <col min="13558" max="13558" width="12.28515625" style="200" customWidth="1"/>
    <col min="13559" max="13559" width="9.140625" style="200"/>
    <col min="13560" max="13560" width="16" style="200" customWidth="1"/>
    <col min="13561" max="13561" width="23.42578125" style="200" customWidth="1"/>
    <col min="13562" max="13562" width="10.42578125" style="200" bestFit="1" customWidth="1"/>
    <col min="13563" max="13564" width="10.140625" style="200" customWidth="1"/>
    <col min="13565" max="13565" width="26.7109375" style="200" customWidth="1"/>
    <col min="13566" max="13566" width="54.28515625" style="200" bestFit="1" customWidth="1"/>
    <col min="13567" max="13808" width="9.140625" style="200"/>
    <col min="13809" max="13809" width="8" style="200" customWidth="1"/>
    <col min="13810" max="13810" width="48.42578125" style="200" bestFit="1" customWidth="1"/>
    <col min="13811" max="13811" width="12.7109375" style="200" customWidth="1"/>
    <col min="13812" max="13812" width="9.42578125" style="200" customWidth="1"/>
    <col min="13813" max="13813" width="15.7109375" style="200" customWidth="1"/>
    <col min="13814" max="13814" width="12.28515625" style="200" customWidth="1"/>
    <col min="13815" max="13815" width="9.140625" style="200"/>
    <col min="13816" max="13816" width="16" style="200" customWidth="1"/>
    <col min="13817" max="13817" width="23.42578125" style="200" customWidth="1"/>
    <col min="13818" max="13818" width="10.42578125" style="200" bestFit="1" customWidth="1"/>
    <col min="13819" max="13820" width="10.140625" style="200" customWidth="1"/>
    <col min="13821" max="13821" width="26.7109375" style="200" customWidth="1"/>
    <col min="13822" max="13822" width="54.28515625" style="200" bestFit="1" customWidth="1"/>
    <col min="13823" max="14064" width="9.140625" style="200"/>
    <col min="14065" max="14065" width="8" style="200" customWidth="1"/>
    <col min="14066" max="14066" width="48.42578125" style="200" bestFit="1" customWidth="1"/>
    <col min="14067" max="14067" width="12.7109375" style="200" customWidth="1"/>
    <col min="14068" max="14068" width="9.42578125" style="200" customWidth="1"/>
    <col min="14069" max="14069" width="15.7109375" style="200" customWidth="1"/>
    <col min="14070" max="14070" width="12.28515625" style="200" customWidth="1"/>
    <col min="14071" max="14071" width="9.140625" style="200"/>
    <col min="14072" max="14072" width="16" style="200" customWidth="1"/>
    <col min="14073" max="14073" width="23.42578125" style="200" customWidth="1"/>
    <col min="14074" max="14074" width="10.42578125" style="200" bestFit="1" customWidth="1"/>
    <col min="14075" max="14076" width="10.140625" style="200" customWidth="1"/>
    <col min="14077" max="14077" width="26.7109375" style="200" customWidth="1"/>
    <col min="14078" max="14078" width="54.28515625" style="200" bestFit="1" customWidth="1"/>
    <col min="14079" max="14320" width="9.140625" style="200"/>
    <col min="14321" max="14321" width="8" style="200" customWidth="1"/>
    <col min="14322" max="14322" width="48.42578125" style="200" bestFit="1" customWidth="1"/>
    <col min="14323" max="14323" width="12.7109375" style="200" customWidth="1"/>
    <col min="14324" max="14324" width="9.42578125" style="200" customWidth="1"/>
    <col min="14325" max="14325" width="15.7109375" style="200" customWidth="1"/>
    <col min="14326" max="14326" width="12.28515625" style="200" customWidth="1"/>
    <col min="14327" max="14327" width="9.140625" style="200"/>
    <col min="14328" max="14328" width="16" style="200" customWidth="1"/>
    <col min="14329" max="14329" width="23.42578125" style="200" customWidth="1"/>
    <col min="14330" max="14330" width="10.42578125" style="200" bestFit="1" customWidth="1"/>
    <col min="14331" max="14332" width="10.140625" style="200" customWidth="1"/>
    <col min="14333" max="14333" width="26.7109375" style="200" customWidth="1"/>
    <col min="14334" max="14334" width="54.28515625" style="200" bestFit="1" customWidth="1"/>
    <col min="14335" max="14576" width="9.140625" style="200"/>
    <col min="14577" max="14577" width="8" style="200" customWidth="1"/>
    <col min="14578" max="14578" width="48.42578125" style="200" bestFit="1" customWidth="1"/>
    <col min="14579" max="14579" width="12.7109375" style="200" customWidth="1"/>
    <col min="14580" max="14580" width="9.42578125" style="200" customWidth="1"/>
    <col min="14581" max="14581" width="15.7109375" style="200" customWidth="1"/>
    <col min="14582" max="14582" width="12.28515625" style="200" customWidth="1"/>
    <col min="14583" max="14583" width="9.140625" style="200"/>
    <col min="14584" max="14584" width="16" style="200" customWidth="1"/>
    <col min="14585" max="14585" width="23.42578125" style="200" customWidth="1"/>
    <col min="14586" max="14586" width="10.42578125" style="200" bestFit="1" customWidth="1"/>
    <col min="14587" max="14588" width="10.140625" style="200" customWidth="1"/>
    <col min="14589" max="14589" width="26.7109375" style="200" customWidth="1"/>
    <col min="14590" max="14590" width="54.28515625" style="200" bestFit="1" customWidth="1"/>
    <col min="14591" max="14832" width="9.140625" style="200"/>
    <col min="14833" max="14833" width="8" style="200" customWidth="1"/>
    <col min="14834" max="14834" width="48.42578125" style="200" bestFit="1" customWidth="1"/>
    <col min="14835" max="14835" width="12.7109375" style="200" customWidth="1"/>
    <col min="14836" max="14836" width="9.42578125" style="200" customWidth="1"/>
    <col min="14837" max="14837" width="15.7109375" style="200" customWidth="1"/>
    <col min="14838" max="14838" width="12.28515625" style="200" customWidth="1"/>
    <col min="14839" max="14839" width="9.140625" style="200"/>
    <col min="14840" max="14840" width="16" style="200" customWidth="1"/>
    <col min="14841" max="14841" width="23.42578125" style="200" customWidth="1"/>
    <col min="14842" max="14842" width="10.42578125" style="200" bestFit="1" customWidth="1"/>
    <col min="14843" max="14844" width="10.140625" style="200" customWidth="1"/>
    <col min="14845" max="14845" width="26.7109375" style="200" customWidth="1"/>
    <col min="14846" max="14846" width="54.28515625" style="200" bestFit="1" customWidth="1"/>
    <col min="14847" max="15088" width="9.140625" style="200"/>
    <col min="15089" max="15089" width="8" style="200" customWidth="1"/>
    <col min="15090" max="15090" width="48.42578125" style="200" bestFit="1" customWidth="1"/>
    <col min="15091" max="15091" width="12.7109375" style="200" customWidth="1"/>
    <col min="15092" max="15092" width="9.42578125" style="200" customWidth="1"/>
    <col min="15093" max="15093" width="15.7109375" style="200" customWidth="1"/>
    <col min="15094" max="15094" width="12.28515625" style="200" customWidth="1"/>
    <col min="15095" max="15095" width="9.140625" style="200"/>
    <col min="15096" max="15096" width="16" style="200" customWidth="1"/>
    <col min="15097" max="15097" width="23.42578125" style="200" customWidth="1"/>
    <col min="15098" max="15098" width="10.42578125" style="200" bestFit="1" customWidth="1"/>
    <col min="15099" max="15100" width="10.140625" style="200" customWidth="1"/>
    <col min="15101" max="15101" width="26.7109375" style="200" customWidth="1"/>
    <col min="15102" max="15102" width="54.28515625" style="200" bestFit="1" customWidth="1"/>
    <col min="15103" max="15344" width="9.140625" style="200"/>
    <col min="15345" max="15345" width="8" style="200" customWidth="1"/>
    <col min="15346" max="15346" width="48.42578125" style="200" bestFit="1" customWidth="1"/>
    <col min="15347" max="15347" width="12.7109375" style="200" customWidth="1"/>
    <col min="15348" max="15348" width="9.42578125" style="200" customWidth="1"/>
    <col min="15349" max="15349" width="15.7109375" style="200" customWidth="1"/>
    <col min="15350" max="15350" width="12.28515625" style="200" customWidth="1"/>
    <col min="15351" max="15351" width="9.140625" style="200"/>
    <col min="15352" max="15352" width="16" style="200" customWidth="1"/>
    <col min="15353" max="15353" width="23.42578125" style="200" customWidth="1"/>
    <col min="15354" max="15354" width="10.42578125" style="200" bestFit="1" customWidth="1"/>
    <col min="15355" max="15356" width="10.140625" style="200" customWidth="1"/>
    <col min="15357" max="15357" width="26.7109375" style="200" customWidth="1"/>
    <col min="15358" max="15358" width="54.28515625" style="200" bestFit="1" customWidth="1"/>
    <col min="15359" max="15600" width="9.140625" style="200"/>
    <col min="15601" max="15601" width="8" style="200" customWidth="1"/>
    <col min="15602" max="15602" width="48.42578125" style="200" bestFit="1" customWidth="1"/>
    <col min="15603" max="15603" width="12.7109375" style="200" customWidth="1"/>
    <col min="15604" max="15604" width="9.42578125" style="200" customWidth="1"/>
    <col min="15605" max="15605" width="15.7109375" style="200" customWidth="1"/>
    <col min="15606" max="15606" width="12.28515625" style="200" customWidth="1"/>
    <col min="15607" max="15607" width="9.140625" style="200"/>
    <col min="15608" max="15608" width="16" style="200" customWidth="1"/>
    <col min="15609" max="15609" width="23.42578125" style="200" customWidth="1"/>
    <col min="15610" max="15610" width="10.42578125" style="200" bestFit="1" customWidth="1"/>
    <col min="15611" max="15612" width="10.140625" style="200" customWidth="1"/>
    <col min="15613" max="15613" width="26.7109375" style="200" customWidth="1"/>
    <col min="15614" max="15614" width="54.28515625" style="200" bestFit="1" customWidth="1"/>
    <col min="15615" max="15856" width="9.140625" style="200"/>
    <col min="15857" max="15857" width="8" style="200" customWidth="1"/>
    <col min="15858" max="15858" width="48.42578125" style="200" bestFit="1" customWidth="1"/>
    <col min="15859" max="15859" width="12.7109375" style="200" customWidth="1"/>
    <col min="15860" max="15860" width="9.42578125" style="200" customWidth="1"/>
    <col min="15861" max="15861" width="15.7109375" style="200" customWidth="1"/>
    <col min="15862" max="15862" width="12.28515625" style="200" customWidth="1"/>
    <col min="15863" max="15863" width="9.140625" style="200"/>
    <col min="15864" max="15864" width="16" style="200" customWidth="1"/>
    <col min="15865" max="15865" width="23.42578125" style="200" customWidth="1"/>
    <col min="15866" max="15866" width="10.42578125" style="200" bestFit="1" customWidth="1"/>
    <col min="15867" max="15868" width="10.140625" style="200" customWidth="1"/>
    <col min="15869" max="15869" width="26.7109375" style="200" customWidth="1"/>
    <col min="15870" max="15870" width="54.28515625" style="200" bestFit="1" customWidth="1"/>
    <col min="15871" max="16112" width="9.140625" style="200"/>
    <col min="16113" max="16113" width="8" style="200" customWidth="1"/>
    <col min="16114" max="16114" width="48.42578125" style="200" bestFit="1" customWidth="1"/>
    <col min="16115" max="16115" width="12.7109375" style="200" customWidth="1"/>
    <col min="16116" max="16116" width="9.42578125" style="200" customWidth="1"/>
    <col min="16117" max="16117" width="15.7109375" style="200" customWidth="1"/>
    <col min="16118" max="16118" width="12.28515625" style="200" customWidth="1"/>
    <col min="16119" max="16119" width="9.140625" style="200"/>
    <col min="16120" max="16120" width="16" style="200" customWidth="1"/>
    <col min="16121" max="16121" width="23.42578125" style="200" customWidth="1"/>
    <col min="16122" max="16122" width="10.42578125" style="200" bestFit="1" customWidth="1"/>
    <col min="16123" max="16124" width="10.140625" style="200" customWidth="1"/>
    <col min="16125" max="16125" width="26.7109375" style="200" customWidth="1"/>
    <col min="16126" max="16126" width="54.28515625" style="200" bestFit="1" customWidth="1"/>
    <col min="16127" max="16384" width="9.140625" style="200"/>
  </cols>
  <sheetData>
    <row r="1" spans="1:11" ht="15" customHeight="1" x14ac:dyDescent="0.2">
      <c r="A1" s="198" t="s">
        <v>264</v>
      </c>
      <c r="B1" s="541" t="s">
        <v>265</v>
      </c>
      <c r="C1" s="541"/>
      <c r="D1" s="541"/>
      <c r="E1" s="199"/>
      <c r="F1" s="199"/>
      <c r="G1" s="199"/>
      <c r="H1" s="199"/>
      <c r="I1" s="199"/>
      <c r="J1" s="199"/>
      <c r="K1" s="199"/>
    </row>
    <row r="2" spans="1:11" ht="15" customHeight="1" x14ac:dyDescent="0.2">
      <c r="A2" s="201"/>
      <c r="B2" s="201"/>
      <c r="C2" s="199"/>
      <c r="D2" s="222"/>
      <c r="E2" s="199"/>
      <c r="F2" s="199"/>
      <c r="G2" s="199"/>
      <c r="H2" s="199"/>
      <c r="I2" s="199"/>
      <c r="J2" s="199"/>
      <c r="K2" s="199"/>
    </row>
    <row r="3" spans="1:11" ht="15" customHeight="1" x14ac:dyDescent="0.2">
      <c r="A3" s="213" t="s">
        <v>166</v>
      </c>
      <c r="B3" s="255" t="s">
        <v>43</v>
      </c>
      <c r="C3" s="256"/>
      <c r="D3" s="257"/>
      <c r="E3" s="199"/>
      <c r="F3" s="199"/>
      <c r="G3" s="199"/>
      <c r="H3" s="199"/>
      <c r="I3" s="199"/>
      <c r="J3" s="199"/>
      <c r="K3" s="199"/>
    </row>
    <row r="4" spans="1:11" ht="15" customHeight="1" x14ac:dyDescent="0.2">
      <c r="A4" s="213" t="s">
        <v>167</v>
      </c>
      <c r="B4" s="459"/>
      <c r="C4" s="596"/>
      <c r="D4" s="597"/>
      <c r="E4" s="199"/>
      <c r="F4" s="199"/>
      <c r="G4" s="199"/>
      <c r="H4" s="199"/>
      <c r="I4" s="199"/>
      <c r="J4" s="199"/>
      <c r="K4" s="199"/>
    </row>
    <row r="5" spans="1:11" ht="15" customHeight="1" x14ac:dyDescent="0.2">
      <c r="A5" s="214" t="s">
        <v>168</v>
      </c>
      <c r="B5" s="460"/>
      <c r="C5" s="598"/>
      <c r="D5" s="599"/>
      <c r="E5" s="199"/>
      <c r="F5" s="199"/>
      <c r="G5" s="199"/>
      <c r="H5" s="199"/>
      <c r="I5" s="199"/>
      <c r="J5" s="199"/>
      <c r="K5" s="199"/>
    </row>
    <row r="6" spans="1:11" ht="15" customHeight="1" x14ac:dyDescent="0.2">
      <c r="A6" s="214" t="s">
        <v>169</v>
      </c>
      <c r="B6" s="455"/>
      <c r="C6" s="596"/>
      <c r="D6" s="597"/>
      <c r="E6" s="199"/>
      <c r="F6" s="199"/>
      <c r="G6" s="199"/>
      <c r="H6" s="199"/>
      <c r="I6" s="199"/>
      <c r="J6" s="199"/>
      <c r="K6" s="199"/>
    </row>
    <row r="7" spans="1:11" ht="15" customHeight="1" x14ac:dyDescent="0.2">
      <c r="A7" s="214" t="s">
        <v>170</v>
      </c>
      <c r="B7" s="255" t="s">
        <v>266</v>
      </c>
      <c r="C7" s="600"/>
      <c r="D7" s="601"/>
      <c r="E7" s="199"/>
      <c r="F7" s="199"/>
      <c r="G7" s="199"/>
      <c r="H7" s="199"/>
      <c r="I7" s="199"/>
      <c r="J7" s="199"/>
      <c r="K7" s="199"/>
    </row>
    <row r="8" spans="1:11" ht="15" customHeight="1" x14ac:dyDescent="0.2">
      <c r="A8" s="213" t="s">
        <v>172</v>
      </c>
      <c r="B8" s="461"/>
      <c r="C8" s="596"/>
      <c r="D8" s="597"/>
      <c r="E8" s="199"/>
      <c r="F8" s="215"/>
      <c r="G8" s="199"/>
      <c r="H8" s="199"/>
      <c r="I8" s="199"/>
      <c r="J8" s="199"/>
      <c r="K8" s="199"/>
    </row>
    <row r="9" spans="1:11" ht="15" customHeight="1" x14ac:dyDescent="0.2">
      <c r="A9" s="202"/>
      <c r="B9" s="202"/>
      <c r="C9" s="204"/>
      <c r="D9" s="205"/>
      <c r="E9" s="199"/>
      <c r="F9" s="199"/>
      <c r="G9" s="199"/>
      <c r="H9" s="199"/>
      <c r="I9" s="199"/>
      <c r="J9" s="199"/>
      <c r="K9" s="199"/>
    </row>
    <row r="10" spans="1:11" ht="15" customHeight="1" x14ac:dyDescent="0.2">
      <c r="A10" s="210">
        <v>5</v>
      </c>
      <c r="B10" s="225" t="s">
        <v>9</v>
      </c>
      <c r="C10" s="210" t="s">
        <v>173</v>
      </c>
      <c r="D10" s="210" t="s">
        <v>70</v>
      </c>
      <c r="E10" s="199"/>
      <c r="F10" s="199"/>
      <c r="G10" s="199"/>
      <c r="H10" s="199"/>
      <c r="I10" s="199"/>
      <c r="J10" s="199"/>
      <c r="K10" s="199"/>
    </row>
    <row r="11" spans="1:11" ht="15" customHeight="1" x14ac:dyDescent="0.2">
      <c r="A11" s="226"/>
      <c r="B11" s="227"/>
      <c r="C11" s="227"/>
      <c r="D11" s="228"/>
      <c r="E11" s="199"/>
      <c r="F11" s="199"/>
      <c r="G11" s="199"/>
      <c r="H11" s="199"/>
      <c r="I11" s="199"/>
      <c r="J11" s="199"/>
      <c r="K11" s="199"/>
    </row>
    <row r="12" spans="1:11" ht="15" customHeight="1" x14ac:dyDescent="0.2">
      <c r="A12" s="250" t="s">
        <v>174</v>
      </c>
      <c r="B12" s="229" t="s">
        <v>175</v>
      </c>
      <c r="C12" s="230">
        <f>SUM(C13:C21)</f>
        <v>0</v>
      </c>
      <c r="D12" s="230">
        <f>SUM(D13:D21)</f>
        <v>0</v>
      </c>
    </row>
    <row r="13" spans="1:11" ht="15" customHeight="1" x14ac:dyDescent="0.2">
      <c r="A13" s="268" t="s">
        <v>176</v>
      </c>
      <c r="B13" s="239" t="s">
        <v>177</v>
      </c>
      <c r="C13" s="457"/>
      <c r="D13" s="231">
        <f>ROUND(($B$8*C13/100),2)</f>
        <v>0</v>
      </c>
    </row>
    <row r="14" spans="1:11" ht="15" customHeight="1" x14ac:dyDescent="0.2">
      <c r="A14" s="268" t="s">
        <v>178</v>
      </c>
      <c r="B14" s="239" t="s">
        <v>179</v>
      </c>
      <c r="C14" s="457"/>
      <c r="D14" s="231">
        <f t="shared" ref="D14:D21" si="0">ROUND(($B$8*C14/100),2)</f>
        <v>0</v>
      </c>
    </row>
    <row r="15" spans="1:11" ht="15" customHeight="1" x14ac:dyDescent="0.2">
      <c r="A15" s="268" t="s">
        <v>180</v>
      </c>
      <c r="B15" s="239" t="s">
        <v>181</v>
      </c>
      <c r="C15" s="457"/>
      <c r="D15" s="231">
        <f t="shared" si="0"/>
        <v>0</v>
      </c>
    </row>
    <row r="16" spans="1:11" ht="15" customHeight="1" x14ac:dyDescent="0.2">
      <c r="A16" s="268" t="s">
        <v>182</v>
      </c>
      <c r="B16" s="239" t="s">
        <v>183</v>
      </c>
      <c r="C16" s="457"/>
      <c r="D16" s="231">
        <f t="shared" si="0"/>
        <v>0</v>
      </c>
    </row>
    <row r="17" spans="1:11" ht="15" customHeight="1" x14ac:dyDescent="0.2">
      <c r="A17" s="268" t="s">
        <v>184</v>
      </c>
      <c r="B17" s="239" t="s">
        <v>185</v>
      </c>
      <c r="C17" s="457"/>
      <c r="D17" s="231">
        <f t="shared" si="0"/>
        <v>0</v>
      </c>
    </row>
    <row r="18" spans="1:11" ht="15" customHeight="1" x14ac:dyDescent="0.2">
      <c r="A18" s="268" t="s">
        <v>186</v>
      </c>
      <c r="B18" s="239" t="s">
        <v>187</v>
      </c>
      <c r="C18" s="457"/>
      <c r="D18" s="231">
        <f t="shared" si="0"/>
        <v>0</v>
      </c>
    </row>
    <row r="19" spans="1:11" ht="15" customHeight="1" x14ac:dyDescent="0.2">
      <c r="A19" s="268" t="s">
        <v>188</v>
      </c>
      <c r="B19" s="239" t="s">
        <v>189</v>
      </c>
      <c r="C19" s="457"/>
      <c r="D19" s="231">
        <f t="shared" si="0"/>
        <v>0</v>
      </c>
    </row>
    <row r="20" spans="1:11" ht="15" customHeight="1" x14ac:dyDescent="0.2">
      <c r="A20" s="268" t="s">
        <v>190</v>
      </c>
      <c r="B20" s="239" t="s">
        <v>191</v>
      </c>
      <c r="C20" s="457"/>
      <c r="D20" s="231">
        <f t="shared" si="0"/>
        <v>0</v>
      </c>
    </row>
    <row r="21" spans="1:11" ht="15" customHeight="1" x14ac:dyDescent="0.2">
      <c r="A21" s="268" t="s">
        <v>192</v>
      </c>
      <c r="B21" s="239" t="s">
        <v>193</v>
      </c>
      <c r="C21" s="457"/>
      <c r="D21" s="231">
        <f t="shared" si="0"/>
        <v>0</v>
      </c>
    </row>
    <row r="22" spans="1:11" ht="15" customHeight="1" x14ac:dyDescent="0.2">
      <c r="A22" s="202"/>
      <c r="B22" s="227"/>
      <c r="C22" s="227"/>
      <c r="D22" s="228"/>
      <c r="E22" s="199"/>
      <c r="F22" s="199"/>
      <c r="G22" s="199"/>
      <c r="H22" s="199"/>
      <c r="I22" s="199"/>
      <c r="J22" s="199"/>
      <c r="K22" s="199"/>
    </row>
    <row r="23" spans="1:11" ht="15" customHeight="1" x14ac:dyDescent="0.2">
      <c r="A23" s="250" t="s">
        <v>194</v>
      </c>
      <c r="B23" s="229" t="s">
        <v>195</v>
      </c>
      <c r="C23" s="230">
        <f>SUM(C24:C30)</f>
        <v>0</v>
      </c>
      <c r="D23" s="230">
        <f>SUM(D24:D30)</f>
        <v>0</v>
      </c>
    </row>
    <row r="24" spans="1:11" ht="15" customHeight="1" x14ac:dyDescent="0.2">
      <c r="A24" s="268" t="s">
        <v>196</v>
      </c>
      <c r="B24" s="239" t="s">
        <v>197</v>
      </c>
      <c r="C24" s="457"/>
      <c r="D24" s="231">
        <f>ROUND(($B$8*C24/100),2)</f>
        <v>0</v>
      </c>
    </row>
    <row r="25" spans="1:11" ht="15" customHeight="1" x14ac:dyDescent="0.2">
      <c r="A25" s="268" t="s">
        <v>198</v>
      </c>
      <c r="B25" s="239" t="s">
        <v>199</v>
      </c>
      <c r="C25" s="457"/>
      <c r="D25" s="231">
        <f t="shared" ref="D25:D30" si="1">ROUND(($B$8*C25/100),2)</f>
        <v>0</v>
      </c>
    </row>
    <row r="26" spans="1:11" ht="15" customHeight="1" x14ac:dyDescent="0.2">
      <c r="A26" s="268" t="s">
        <v>200</v>
      </c>
      <c r="B26" s="239" t="s">
        <v>201</v>
      </c>
      <c r="C26" s="457"/>
      <c r="D26" s="231">
        <f t="shared" si="1"/>
        <v>0</v>
      </c>
      <c r="I26" s="206"/>
    </row>
    <row r="27" spans="1:11" ht="15" customHeight="1" x14ac:dyDescent="0.2">
      <c r="A27" s="268" t="s">
        <v>202</v>
      </c>
      <c r="B27" s="239" t="s">
        <v>203</v>
      </c>
      <c r="C27" s="457"/>
      <c r="D27" s="231">
        <f t="shared" si="1"/>
        <v>0</v>
      </c>
    </row>
    <row r="28" spans="1:11" ht="15" customHeight="1" x14ac:dyDescent="0.2">
      <c r="A28" s="268" t="s">
        <v>204</v>
      </c>
      <c r="B28" s="239" t="s">
        <v>205</v>
      </c>
      <c r="C28" s="457"/>
      <c r="D28" s="231">
        <f t="shared" si="1"/>
        <v>0</v>
      </c>
    </row>
    <row r="29" spans="1:11" ht="15" customHeight="1" x14ac:dyDescent="0.2">
      <c r="A29" s="268" t="s">
        <v>206</v>
      </c>
      <c r="B29" s="239" t="s">
        <v>207</v>
      </c>
      <c r="C29" s="457"/>
      <c r="D29" s="231">
        <f t="shared" si="1"/>
        <v>0</v>
      </c>
    </row>
    <row r="30" spans="1:11" ht="15" customHeight="1" x14ac:dyDescent="0.2">
      <c r="A30" s="268" t="s">
        <v>208</v>
      </c>
      <c r="B30" s="239" t="s">
        <v>209</v>
      </c>
      <c r="C30" s="457"/>
      <c r="D30" s="231">
        <f t="shared" si="1"/>
        <v>0</v>
      </c>
    </row>
    <row r="31" spans="1:11" ht="15" customHeight="1" x14ac:dyDescent="0.2">
      <c r="A31" s="202"/>
      <c r="B31" s="227"/>
      <c r="C31" s="227"/>
      <c r="D31" s="228"/>
      <c r="E31" s="199"/>
      <c r="F31" s="199"/>
      <c r="G31" s="199"/>
      <c r="H31" s="199"/>
      <c r="I31" s="199"/>
      <c r="J31" s="199"/>
      <c r="K31" s="199"/>
    </row>
    <row r="32" spans="1:11" ht="15" customHeight="1" x14ac:dyDescent="0.2">
      <c r="A32" s="250" t="s">
        <v>210</v>
      </c>
      <c r="B32" s="229" t="s">
        <v>211</v>
      </c>
      <c r="C32" s="230">
        <f>SUM(C33:C37)</f>
        <v>0</v>
      </c>
      <c r="D32" s="230">
        <f>SUM(D33:D37)</f>
        <v>0</v>
      </c>
    </row>
    <row r="33" spans="1:11" ht="15" customHeight="1" x14ac:dyDescent="0.2">
      <c r="A33" s="268" t="s">
        <v>212</v>
      </c>
      <c r="B33" s="239" t="s">
        <v>213</v>
      </c>
      <c r="C33" s="457"/>
      <c r="D33" s="231">
        <f>ROUND(($B$8*C33/100),2)</f>
        <v>0</v>
      </c>
    </row>
    <row r="34" spans="1:11" ht="15" customHeight="1" x14ac:dyDescent="0.2">
      <c r="A34" s="268" t="s">
        <v>214</v>
      </c>
      <c r="B34" s="239" t="s">
        <v>215</v>
      </c>
      <c r="C34" s="457"/>
      <c r="D34" s="231">
        <f t="shared" ref="D34:D37" si="2">ROUND(($B$8*C34/100),2)</f>
        <v>0</v>
      </c>
    </row>
    <row r="35" spans="1:11" ht="15" customHeight="1" x14ac:dyDescent="0.2">
      <c r="A35" s="268" t="s">
        <v>216</v>
      </c>
      <c r="B35" s="239" t="s">
        <v>217</v>
      </c>
      <c r="C35" s="457"/>
      <c r="D35" s="231">
        <f t="shared" si="2"/>
        <v>0</v>
      </c>
    </row>
    <row r="36" spans="1:11" ht="15" customHeight="1" x14ac:dyDescent="0.2">
      <c r="A36" s="268" t="s">
        <v>218</v>
      </c>
      <c r="B36" s="239" t="s">
        <v>219</v>
      </c>
      <c r="C36" s="457"/>
      <c r="D36" s="231">
        <f t="shared" si="2"/>
        <v>0</v>
      </c>
    </row>
    <row r="37" spans="1:11" ht="15" customHeight="1" x14ac:dyDescent="0.2">
      <c r="A37" s="268" t="s">
        <v>220</v>
      </c>
      <c r="B37" s="239" t="s">
        <v>221</v>
      </c>
      <c r="C37" s="457"/>
      <c r="D37" s="231">
        <f t="shared" si="2"/>
        <v>0</v>
      </c>
    </row>
    <row r="38" spans="1:11" ht="15" customHeight="1" x14ac:dyDescent="0.2">
      <c r="A38" s="202"/>
      <c r="B38" s="227"/>
      <c r="C38" s="227"/>
      <c r="D38" s="228"/>
      <c r="E38" s="199"/>
      <c r="F38" s="199"/>
      <c r="G38" s="199"/>
      <c r="H38" s="199"/>
      <c r="I38" s="199"/>
      <c r="J38" s="199"/>
      <c r="K38" s="199"/>
    </row>
    <row r="39" spans="1:11" ht="15" customHeight="1" x14ac:dyDescent="0.2">
      <c r="A39" s="250" t="s">
        <v>222</v>
      </c>
      <c r="B39" s="229" t="s">
        <v>223</v>
      </c>
      <c r="C39" s="230">
        <f>SUM(C40:C41)</f>
        <v>0</v>
      </c>
      <c r="D39" s="230">
        <f>SUM(D40:D41)</f>
        <v>0</v>
      </c>
    </row>
    <row r="40" spans="1:11" ht="15" customHeight="1" x14ac:dyDescent="0.2">
      <c r="A40" s="268" t="s">
        <v>224</v>
      </c>
      <c r="B40" s="239" t="s">
        <v>225</v>
      </c>
      <c r="C40" s="458"/>
      <c r="D40" s="231">
        <f>ROUND(($B$8*C40/100),2)</f>
        <v>0</v>
      </c>
      <c r="E40" s="206"/>
    </row>
    <row r="41" spans="1:11" ht="25.5" x14ac:dyDescent="0.2">
      <c r="A41" s="268" t="s">
        <v>226</v>
      </c>
      <c r="B41" s="249" t="s">
        <v>227</v>
      </c>
      <c r="C41" s="458"/>
      <c r="D41" s="231">
        <f>ROUND(($B$8*C41/100),2)</f>
        <v>0</v>
      </c>
      <c r="E41" s="206"/>
      <c r="J41" s="206"/>
    </row>
    <row r="42" spans="1:11" ht="15" customHeight="1" x14ac:dyDescent="0.2">
      <c r="A42" s="251"/>
      <c r="B42" s="227"/>
      <c r="C42" s="227"/>
      <c r="D42" s="228"/>
      <c r="E42" s="199"/>
      <c r="F42" s="199"/>
      <c r="G42" s="199"/>
      <c r="H42" s="199"/>
      <c r="J42" s="206"/>
      <c r="K42" s="199"/>
    </row>
    <row r="43" spans="1:11" ht="15" customHeight="1" x14ac:dyDescent="0.2">
      <c r="A43" s="539" t="s">
        <v>228</v>
      </c>
      <c r="B43" s="540"/>
      <c r="C43" s="230">
        <f>C12+C23+C32+C39</f>
        <v>0</v>
      </c>
      <c r="D43" s="230">
        <f>D12+D23+D32+D39</f>
        <v>0</v>
      </c>
    </row>
    <row r="44" spans="1:11" ht="15" customHeight="1" x14ac:dyDescent="0.2"/>
    <row r="45" spans="1:11" ht="15" customHeight="1" x14ac:dyDescent="0.2">
      <c r="A45" s="269">
        <v>6</v>
      </c>
      <c r="B45" s="234" t="s">
        <v>229</v>
      </c>
      <c r="C45" s="235" t="s">
        <v>173</v>
      </c>
      <c r="D45" s="235" t="s">
        <v>70</v>
      </c>
    </row>
    <row r="46" spans="1:11" ht="15" customHeight="1" x14ac:dyDescent="0.2">
      <c r="A46" s="268" t="s">
        <v>230</v>
      </c>
      <c r="B46" s="248" t="s">
        <v>231</v>
      </c>
      <c r="C46" s="237" t="e">
        <f>ROUND((D46/$B$8),4)*100</f>
        <v>#DIV/0!</v>
      </c>
      <c r="D46" s="602"/>
      <c r="E46" s="206"/>
    </row>
    <row r="47" spans="1:11" ht="15" customHeight="1" x14ac:dyDescent="0.2">
      <c r="A47" s="236" t="s">
        <v>232</v>
      </c>
      <c r="B47" s="239" t="s">
        <v>233</v>
      </c>
      <c r="C47" s="231" t="e">
        <f t="shared" ref="C47:C51" si="3">ROUND((D47/$B$8),4)*100</f>
        <v>#DIV/0!</v>
      </c>
      <c r="D47" s="603"/>
      <c r="E47" s="206"/>
    </row>
    <row r="48" spans="1:11" ht="15" customHeight="1" x14ac:dyDescent="0.2">
      <c r="A48" s="236" t="s">
        <v>234</v>
      </c>
      <c r="B48" s="239" t="s">
        <v>235</v>
      </c>
      <c r="C48" s="231" t="e">
        <f t="shared" si="3"/>
        <v>#DIV/0!</v>
      </c>
      <c r="D48" s="603"/>
      <c r="E48" s="206"/>
    </row>
    <row r="49" spans="1:5" ht="15" customHeight="1" x14ac:dyDescent="0.2">
      <c r="A49" s="236" t="s">
        <v>236</v>
      </c>
      <c r="B49" s="239" t="s">
        <v>237</v>
      </c>
      <c r="C49" s="231" t="e">
        <f t="shared" si="3"/>
        <v>#DIV/0!</v>
      </c>
      <c r="D49" s="603"/>
      <c r="E49" s="206"/>
    </row>
    <row r="50" spans="1:5" ht="15" customHeight="1" x14ac:dyDescent="0.2">
      <c r="A50" s="236" t="s">
        <v>238</v>
      </c>
      <c r="B50" s="239" t="s">
        <v>239</v>
      </c>
      <c r="C50" s="231" t="e">
        <f t="shared" si="3"/>
        <v>#DIV/0!</v>
      </c>
      <c r="D50" s="603"/>
      <c r="E50" s="206"/>
    </row>
    <row r="51" spans="1:5" ht="15" customHeight="1" x14ac:dyDescent="0.2">
      <c r="A51" s="236" t="s">
        <v>240</v>
      </c>
      <c r="B51" s="247" t="s">
        <v>241</v>
      </c>
      <c r="C51" s="241" t="e">
        <f t="shared" si="3"/>
        <v>#DIV/0!</v>
      </c>
      <c r="D51" s="604"/>
      <c r="E51" s="206"/>
    </row>
    <row r="52" spans="1:5" ht="15" customHeight="1" x14ac:dyDescent="0.2">
      <c r="A52" s="542" t="s">
        <v>242</v>
      </c>
      <c r="B52" s="543"/>
      <c r="C52" s="243" t="e">
        <f>SUM(C46:C51)</f>
        <v>#DIV/0!</v>
      </c>
      <c r="D52" s="243">
        <f>SUM(D46:D51)</f>
        <v>0</v>
      </c>
    </row>
    <row r="53" spans="1:5" ht="15" customHeight="1" x14ac:dyDescent="0.2">
      <c r="C53" s="208"/>
    </row>
    <row r="54" spans="1:5" ht="15" customHeight="1" x14ac:dyDescent="0.2">
      <c r="A54" s="537" t="s">
        <v>243</v>
      </c>
      <c r="B54" s="537"/>
      <c r="C54" s="238" t="e">
        <f>C43+C52</f>
        <v>#DIV/0!</v>
      </c>
      <c r="D54" s="232">
        <f>D43+D52</f>
        <v>0</v>
      </c>
    </row>
    <row r="55" spans="1:5" ht="15" customHeight="1" x14ac:dyDescent="0.2">
      <c r="C55" s="208"/>
    </row>
    <row r="56" spans="1:5" ht="15" customHeight="1" x14ac:dyDescent="0.2">
      <c r="A56" s="203">
        <v>7</v>
      </c>
      <c r="B56" s="203" t="s">
        <v>244</v>
      </c>
      <c r="C56" s="209"/>
      <c r="D56" s="203" t="s">
        <v>173</v>
      </c>
    </row>
    <row r="57" spans="1:5" ht="15" customHeight="1" x14ac:dyDescent="0.2">
      <c r="A57" s="240"/>
      <c r="B57" s="254" t="s">
        <v>245</v>
      </c>
      <c r="C57" s="247"/>
      <c r="D57" s="245" t="e">
        <f>C54/100</f>
        <v>#DIV/0!</v>
      </c>
    </row>
    <row r="58" spans="1:5" ht="15" customHeight="1" x14ac:dyDescent="0.2">
      <c r="A58" s="244"/>
      <c r="B58" s="242" t="s">
        <v>246</v>
      </c>
      <c r="C58" s="239"/>
      <c r="D58" s="246">
        <f>'FATOR K'!K7</f>
        <v>0</v>
      </c>
    </row>
    <row r="59" spans="1:5" ht="15" customHeight="1" x14ac:dyDescent="0.2">
      <c r="A59" s="244"/>
      <c r="B59" s="242" t="s">
        <v>145</v>
      </c>
      <c r="C59" s="239"/>
      <c r="D59" s="246">
        <f>'FATOR K'!K8</f>
        <v>0</v>
      </c>
    </row>
    <row r="60" spans="1:5" ht="15" customHeight="1" x14ac:dyDescent="0.2">
      <c r="A60" s="244"/>
      <c r="B60" s="254" t="s">
        <v>146</v>
      </c>
      <c r="C60" s="247"/>
      <c r="D60" s="246">
        <f>'FATOR K'!K9</f>
        <v>0</v>
      </c>
    </row>
    <row r="61" spans="1:5" ht="15" customHeight="1" x14ac:dyDescent="0.2">
      <c r="A61" s="244"/>
      <c r="B61" s="242" t="s">
        <v>147</v>
      </c>
      <c r="C61" s="239"/>
      <c r="D61" s="253">
        <f>'FATOR K'!K10</f>
        <v>0</v>
      </c>
    </row>
    <row r="62" spans="1:5" ht="15" customHeight="1" x14ac:dyDescent="0.2">
      <c r="A62" s="244"/>
      <c r="B62" s="248" t="s">
        <v>148</v>
      </c>
      <c r="C62" s="265">
        <f>'FATOR K'!$J$11</f>
        <v>0</v>
      </c>
      <c r="D62" s="240"/>
    </row>
    <row r="63" spans="1:5" ht="15" customHeight="1" x14ac:dyDescent="0.2">
      <c r="A63" s="244"/>
      <c r="B63" s="239" t="s">
        <v>149</v>
      </c>
      <c r="C63" s="264">
        <f>'FATOR K'!$J$12</f>
        <v>0</v>
      </c>
      <c r="D63" s="244"/>
    </row>
    <row r="64" spans="1:5" ht="15" customHeight="1" x14ac:dyDescent="0.2">
      <c r="A64" s="244"/>
      <c r="B64" s="239" t="s">
        <v>150</v>
      </c>
      <c r="C64" s="264">
        <f>'FATOR K'!$J$13</f>
        <v>0</v>
      </c>
      <c r="D64" s="244"/>
    </row>
    <row r="65" spans="1:4" ht="15" customHeight="1" x14ac:dyDescent="0.2">
      <c r="A65" s="236"/>
      <c r="B65" s="239" t="s">
        <v>151</v>
      </c>
      <c r="C65" s="264">
        <f>'FATOR K'!$J$14</f>
        <v>0</v>
      </c>
      <c r="D65" s="236"/>
    </row>
    <row r="66" spans="1:4" ht="15" customHeight="1" x14ac:dyDescent="0.2"/>
    <row r="67" spans="1:4" ht="15" customHeight="1" x14ac:dyDescent="0.2">
      <c r="A67" s="537" t="s">
        <v>247</v>
      </c>
      <c r="B67" s="537"/>
      <c r="C67" s="537"/>
      <c r="D67" s="252" t="e">
        <f>(1+D57+D59)*(1+D60)*(1+D61)</f>
        <v>#DIV/0!</v>
      </c>
    </row>
    <row r="68" spans="1:4" ht="15" customHeight="1" x14ac:dyDescent="0.2">
      <c r="B68" s="204"/>
      <c r="C68" s="204"/>
    </row>
    <row r="69" spans="1:4" ht="15" customHeight="1" x14ac:dyDescent="0.2">
      <c r="A69" s="538" t="s">
        <v>248</v>
      </c>
      <c r="B69" s="538"/>
      <c r="C69" s="538"/>
      <c r="D69" s="224" t="e">
        <f>D67*B8</f>
        <v>#DIV/0!</v>
      </c>
    </row>
    <row r="70" spans="1:4" ht="15" customHeight="1" x14ac:dyDescent="0.2"/>
    <row r="71" spans="1:4" ht="15" customHeight="1" x14ac:dyDescent="0.2"/>
    <row r="72" spans="1:4" ht="15" customHeight="1" x14ac:dyDescent="0.2"/>
    <row r="73" spans="1:4" ht="15" customHeight="1" x14ac:dyDescent="0.2"/>
    <row r="74" spans="1:4" ht="15" customHeight="1" x14ac:dyDescent="0.2"/>
    <row r="75" spans="1:4" ht="15" customHeight="1" x14ac:dyDescent="0.2"/>
    <row r="76" spans="1:4" ht="15" customHeight="1" x14ac:dyDescent="0.2"/>
    <row r="77" spans="1:4" ht="15" customHeight="1" x14ac:dyDescent="0.2"/>
    <row r="78" spans="1:4" ht="15" customHeight="1" x14ac:dyDescent="0.2"/>
    <row r="79" spans="1:4" ht="15" customHeight="1" x14ac:dyDescent="0.2"/>
    <row r="80" spans="1:4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</sheetData>
  <mergeCells count="6">
    <mergeCell ref="B1:D1"/>
    <mergeCell ref="A43:B43"/>
    <mergeCell ref="A52:B52"/>
    <mergeCell ref="A54:B54"/>
    <mergeCell ref="A67:C67"/>
    <mergeCell ref="A69:C6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0" orientation="portrait" horizontalDpi="300" verticalDpi="300" r:id="rId1"/>
  <headerFooter>
    <oddFooter>Página &amp;P&amp;R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A1A86-F81A-462E-9F78-95933BC527EB}">
  <sheetPr codeName="Planilha19">
    <tabColor theme="9" tint="-0.499984740745262"/>
    <pageSetUpPr fitToPage="1"/>
  </sheetPr>
  <dimension ref="A1:K108"/>
  <sheetViews>
    <sheetView topLeftCell="A46" workbookViewId="0">
      <selection activeCell="D46" sqref="D46:D51"/>
    </sheetView>
  </sheetViews>
  <sheetFormatPr defaultColWidth="9.140625" defaultRowHeight="12.75" x14ac:dyDescent="0.2"/>
  <cols>
    <col min="1" max="1" width="10.42578125" style="200" bestFit="1" customWidth="1"/>
    <col min="2" max="2" width="59" style="200" customWidth="1"/>
    <col min="3" max="3" width="10.7109375" style="207" customWidth="1"/>
    <col min="4" max="4" width="13.28515625" style="200" customWidth="1"/>
    <col min="5" max="8" width="5.42578125" style="204" customWidth="1"/>
    <col min="9" max="9" width="26" style="204" customWidth="1"/>
    <col min="10" max="10" width="5.7109375" style="204" customWidth="1"/>
    <col min="11" max="11" width="5.42578125" style="204" customWidth="1"/>
    <col min="12" max="240" width="9.140625" style="200"/>
    <col min="241" max="241" width="8" style="200" customWidth="1"/>
    <col min="242" max="242" width="48.42578125" style="200" bestFit="1" customWidth="1"/>
    <col min="243" max="243" width="12.7109375" style="200" customWidth="1"/>
    <col min="244" max="244" width="9.42578125" style="200" customWidth="1"/>
    <col min="245" max="245" width="15.7109375" style="200" customWidth="1"/>
    <col min="246" max="246" width="12.28515625" style="200" customWidth="1"/>
    <col min="247" max="247" width="9.140625" style="200"/>
    <col min="248" max="248" width="16" style="200" customWidth="1"/>
    <col min="249" max="249" width="23.42578125" style="200" customWidth="1"/>
    <col min="250" max="250" width="10.42578125" style="200" bestFit="1" customWidth="1"/>
    <col min="251" max="252" width="10.140625" style="200" customWidth="1"/>
    <col min="253" max="253" width="26.7109375" style="200" customWidth="1"/>
    <col min="254" max="254" width="54.28515625" style="200" bestFit="1" customWidth="1"/>
    <col min="255" max="496" width="9.140625" style="200"/>
    <col min="497" max="497" width="8" style="200" customWidth="1"/>
    <col min="498" max="498" width="48.42578125" style="200" bestFit="1" customWidth="1"/>
    <col min="499" max="499" width="12.7109375" style="200" customWidth="1"/>
    <col min="500" max="500" width="9.42578125" style="200" customWidth="1"/>
    <col min="501" max="501" width="15.7109375" style="200" customWidth="1"/>
    <col min="502" max="502" width="12.28515625" style="200" customWidth="1"/>
    <col min="503" max="503" width="9.140625" style="200"/>
    <col min="504" max="504" width="16" style="200" customWidth="1"/>
    <col min="505" max="505" width="23.42578125" style="200" customWidth="1"/>
    <col min="506" max="506" width="10.42578125" style="200" bestFit="1" customWidth="1"/>
    <col min="507" max="508" width="10.140625" style="200" customWidth="1"/>
    <col min="509" max="509" width="26.7109375" style="200" customWidth="1"/>
    <col min="510" max="510" width="54.28515625" style="200" bestFit="1" customWidth="1"/>
    <col min="511" max="752" width="9.140625" style="200"/>
    <col min="753" max="753" width="8" style="200" customWidth="1"/>
    <col min="754" max="754" width="48.42578125" style="200" bestFit="1" customWidth="1"/>
    <col min="755" max="755" width="12.7109375" style="200" customWidth="1"/>
    <col min="756" max="756" width="9.42578125" style="200" customWidth="1"/>
    <col min="757" max="757" width="15.7109375" style="200" customWidth="1"/>
    <col min="758" max="758" width="12.28515625" style="200" customWidth="1"/>
    <col min="759" max="759" width="9.140625" style="200"/>
    <col min="760" max="760" width="16" style="200" customWidth="1"/>
    <col min="761" max="761" width="23.42578125" style="200" customWidth="1"/>
    <col min="762" max="762" width="10.42578125" style="200" bestFit="1" customWidth="1"/>
    <col min="763" max="764" width="10.140625" style="200" customWidth="1"/>
    <col min="765" max="765" width="26.7109375" style="200" customWidth="1"/>
    <col min="766" max="766" width="54.28515625" style="200" bestFit="1" customWidth="1"/>
    <col min="767" max="1008" width="9.140625" style="200"/>
    <col min="1009" max="1009" width="8" style="200" customWidth="1"/>
    <col min="1010" max="1010" width="48.42578125" style="200" bestFit="1" customWidth="1"/>
    <col min="1011" max="1011" width="12.7109375" style="200" customWidth="1"/>
    <col min="1012" max="1012" width="9.42578125" style="200" customWidth="1"/>
    <col min="1013" max="1013" width="15.7109375" style="200" customWidth="1"/>
    <col min="1014" max="1014" width="12.28515625" style="200" customWidth="1"/>
    <col min="1015" max="1015" width="9.140625" style="200"/>
    <col min="1016" max="1016" width="16" style="200" customWidth="1"/>
    <col min="1017" max="1017" width="23.42578125" style="200" customWidth="1"/>
    <col min="1018" max="1018" width="10.42578125" style="200" bestFit="1" customWidth="1"/>
    <col min="1019" max="1020" width="10.140625" style="200" customWidth="1"/>
    <col min="1021" max="1021" width="26.7109375" style="200" customWidth="1"/>
    <col min="1022" max="1022" width="54.28515625" style="200" bestFit="1" customWidth="1"/>
    <col min="1023" max="1264" width="9.140625" style="200"/>
    <col min="1265" max="1265" width="8" style="200" customWidth="1"/>
    <col min="1266" max="1266" width="48.42578125" style="200" bestFit="1" customWidth="1"/>
    <col min="1267" max="1267" width="12.7109375" style="200" customWidth="1"/>
    <col min="1268" max="1268" width="9.42578125" style="200" customWidth="1"/>
    <col min="1269" max="1269" width="15.7109375" style="200" customWidth="1"/>
    <col min="1270" max="1270" width="12.28515625" style="200" customWidth="1"/>
    <col min="1271" max="1271" width="9.140625" style="200"/>
    <col min="1272" max="1272" width="16" style="200" customWidth="1"/>
    <col min="1273" max="1273" width="23.42578125" style="200" customWidth="1"/>
    <col min="1274" max="1274" width="10.42578125" style="200" bestFit="1" customWidth="1"/>
    <col min="1275" max="1276" width="10.140625" style="200" customWidth="1"/>
    <col min="1277" max="1277" width="26.7109375" style="200" customWidth="1"/>
    <col min="1278" max="1278" width="54.28515625" style="200" bestFit="1" customWidth="1"/>
    <col min="1279" max="1520" width="9.140625" style="200"/>
    <col min="1521" max="1521" width="8" style="200" customWidth="1"/>
    <col min="1522" max="1522" width="48.42578125" style="200" bestFit="1" customWidth="1"/>
    <col min="1523" max="1523" width="12.7109375" style="200" customWidth="1"/>
    <col min="1524" max="1524" width="9.42578125" style="200" customWidth="1"/>
    <col min="1525" max="1525" width="15.7109375" style="200" customWidth="1"/>
    <col min="1526" max="1526" width="12.28515625" style="200" customWidth="1"/>
    <col min="1527" max="1527" width="9.140625" style="200"/>
    <col min="1528" max="1528" width="16" style="200" customWidth="1"/>
    <col min="1529" max="1529" width="23.42578125" style="200" customWidth="1"/>
    <col min="1530" max="1530" width="10.42578125" style="200" bestFit="1" customWidth="1"/>
    <col min="1531" max="1532" width="10.140625" style="200" customWidth="1"/>
    <col min="1533" max="1533" width="26.7109375" style="200" customWidth="1"/>
    <col min="1534" max="1534" width="54.28515625" style="200" bestFit="1" customWidth="1"/>
    <col min="1535" max="1776" width="9.140625" style="200"/>
    <col min="1777" max="1777" width="8" style="200" customWidth="1"/>
    <col min="1778" max="1778" width="48.42578125" style="200" bestFit="1" customWidth="1"/>
    <col min="1779" max="1779" width="12.7109375" style="200" customWidth="1"/>
    <col min="1780" max="1780" width="9.42578125" style="200" customWidth="1"/>
    <col min="1781" max="1781" width="15.7109375" style="200" customWidth="1"/>
    <col min="1782" max="1782" width="12.28515625" style="200" customWidth="1"/>
    <col min="1783" max="1783" width="9.140625" style="200"/>
    <col min="1784" max="1784" width="16" style="200" customWidth="1"/>
    <col min="1785" max="1785" width="23.42578125" style="200" customWidth="1"/>
    <col min="1786" max="1786" width="10.42578125" style="200" bestFit="1" customWidth="1"/>
    <col min="1787" max="1788" width="10.140625" style="200" customWidth="1"/>
    <col min="1789" max="1789" width="26.7109375" style="200" customWidth="1"/>
    <col min="1790" max="1790" width="54.28515625" style="200" bestFit="1" customWidth="1"/>
    <col min="1791" max="2032" width="9.140625" style="200"/>
    <col min="2033" max="2033" width="8" style="200" customWidth="1"/>
    <col min="2034" max="2034" width="48.42578125" style="200" bestFit="1" customWidth="1"/>
    <col min="2035" max="2035" width="12.7109375" style="200" customWidth="1"/>
    <col min="2036" max="2036" width="9.42578125" style="200" customWidth="1"/>
    <col min="2037" max="2037" width="15.7109375" style="200" customWidth="1"/>
    <col min="2038" max="2038" width="12.28515625" style="200" customWidth="1"/>
    <col min="2039" max="2039" width="9.140625" style="200"/>
    <col min="2040" max="2040" width="16" style="200" customWidth="1"/>
    <col min="2041" max="2041" width="23.42578125" style="200" customWidth="1"/>
    <col min="2042" max="2042" width="10.42578125" style="200" bestFit="1" customWidth="1"/>
    <col min="2043" max="2044" width="10.140625" style="200" customWidth="1"/>
    <col min="2045" max="2045" width="26.7109375" style="200" customWidth="1"/>
    <col min="2046" max="2046" width="54.28515625" style="200" bestFit="1" customWidth="1"/>
    <col min="2047" max="2288" width="9.140625" style="200"/>
    <col min="2289" max="2289" width="8" style="200" customWidth="1"/>
    <col min="2290" max="2290" width="48.42578125" style="200" bestFit="1" customWidth="1"/>
    <col min="2291" max="2291" width="12.7109375" style="200" customWidth="1"/>
    <col min="2292" max="2292" width="9.42578125" style="200" customWidth="1"/>
    <col min="2293" max="2293" width="15.7109375" style="200" customWidth="1"/>
    <col min="2294" max="2294" width="12.28515625" style="200" customWidth="1"/>
    <col min="2295" max="2295" width="9.140625" style="200"/>
    <col min="2296" max="2296" width="16" style="200" customWidth="1"/>
    <col min="2297" max="2297" width="23.42578125" style="200" customWidth="1"/>
    <col min="2298" max="2298" width="10.42578125" style="200" bestFit="1" customWidth="1"/>
    <col min="2299" max="2300" width="10.140625" style="200" customWidth="1"/>
    <col min="2301" max="2301" width="26.7109375" style="200" customWidth="1"/>
    <col min="2302" max="2302" width="54.28515625" style="200" bestFit="1" customWidth="1"/>
    <col min="2303" max="2544" width="9.140625" style="200"/>
    <col min="2545" max="2545" width="8" style="200" customWidth="1"/>
    <col min="2546" max="2546" width="48.42578125" style="200" bestFit="1" customWidth="1"/>
    <col min="2547" max="2547" width="12.7109375" style="200" customWidth="1"/>
    <col min="2548" max="2548" width="9.42578125" style="200" customWidth="1"/>
    <col min="2549" max="2549" width="15.7109375" style="200" customWidth="1"/>
    <col min="2550" max="2550" width="12.28515625" style="200" customWidth="1"/>
    <col min="2551" max="2551" width="9.140625" style="200"/>
    <col min="2552" max="2552" width="16" style="200" customWidth="1"/>
    <col min="2553" max="2553" width="23.42578125" style="200" customWidth="1"/>
    <col min="2554" max="2554" width="10.42578125" style="200" bestFit="1" customWidth="1"/>
    <col min="2555" max="2556" width="10.140625" style="200" customWidth="1"/>
    <col min="2557" max="2557" width="26.7109375" style="200" customWidth="1"/>
    <col min="2558" max="2558" width="54.28515625" style="200" bestFit="1" customWidth="1"/>
    <col min="2559" max="2800" width="9.140625" style="200"/>
    <col min="2801" max="2801" width="8" style="200" customWidth="1"/>
    <col min="2802" max="2802" width="48.42578125" style="200" bestFit="1" customWidth="1"/>
    <col min="2803" max="2803" width="12.7109375" style="200" customWidth="1"/>
    <col min="2804" max="2804" width="9.42578125" style="200" customWidth="1"/>
    <col min="2805" max="2805" width="15.7109375" style="200" customWidth="1"/>
    <col min="2806" max="2806" width="12.28515625" style="200" customWidth="1"/>
    <col min="2807" max="2807" width="9.140625" style="200"/>
    <col min="2808" max="2808" width="16" style="200" customWidth="1"/>
    <col min="2809" max="2809" width="23.42578125" style="200" customWidth="1"/>
    <col min="2810" max="2810" width="10.42578125" style="200" bestFit="1" customWidth="1"/>
    <col min="2811" max="2812" width="10.140625" style="200" customWidth="1"/>
    <col min="2813" max="2813" width="26.7109375" style="200" customWidth="1"/>
    <col min="2814" max="2814" width="54.28515625" style="200" bestFit="1" customWidth="1"/>
    <col min="2815" max="3056" width="9.140625" style="200"/>
    <col min="3057" max="3057" width="8" style="200" customWidth="1"/>
    <col min="3058" max="3058" width="48.42578125" style="200" bestFit="1" customWidth="1"/>
    <col min="3059" max="3059" width="12.7109375" style="200" customWidth="1"/>
    <col min="3060" max="3060" width="9.42578125" style="200" customWidth="1"/>
    <col min="3061" max="3061" width="15.7109375" style="200" customWidth="1"/>
    <col min="3062" max="3062" width="12.28515625" style="200" customWidth="1"/>
    <col min="3063" max="3063" width="9.140625" style="200"/>
    <col min="3064" max="3064" width="16" style="200" customWidth="1"/>
    <col min="3065" max="3065" width="23.42578125" style="200" customWidth="1"/>
    <col min="3066" max="3066" width="10.42578125" style="200" bestFit="1" customWidth="1"/>
    <col min="3067" max="3068" width="10.140625" style="200" customWidth="1"/>
    <col min="3069" max="3069" width="26.7109375" style="200" customWidth="1"/>
    <col min="3070" max="3070" width="54.28515625" style="200" bestFit="1" customWidth="1"/>
    <col min="3071" max="3312" width="9.140625" style="200"/>
    <col min="3313" max="3313" width="8" style="200" customWidth="1"/>
    <col min="3314" max="3314" width="48.42578125" style="200" bestFit="1" customWidth="1"/>
    <col min="3315" max="3315" width="12.7109375" style="200" customWidth="1"/>
    <col min="3316" max="3316" width="9.42578125" style="200" customWidth="1"/>
    <col min="3317" max="3317" width="15.7109375" style="200" customWidth="1"/>
    <col min="3318" max="3318" width="12.28515625" style="200" customWidth="1"/>
    <col min="3319" max="3319" width="9.140625" style="200"/>
    <col min="3320" max="3320" width="16" style="200" customWidth="1"/>
    <col min="3321" max="3321" width="23.42578125" style="200" customWidth="1"/>
    <col min="3322" max="3322" width="10.42578125" style="200" bestFit="1" customWidth="1"/>
    <col min="3323" max="3324" width="10.140625" style="200" customWidth="1"/>
    <col min="3325" max="3325" width="26.7109375" style="200" customWidth="1"/>
    <col min="3326" max="3326" width="54.28515625" style="200" bestFit="1" customWidth="1"/>
    <col min="3327" max="3568" width="9.140625" style="200"/>
    <col min="3569" max="3569" width="8" style="200" customWidth="1"/>
    <col min="3570" max="3570" width="48.42578125" style="200" bestFit="1" customWidth="1"/>
    <col min="3571" max="3571" width="12.7109375" style="200" customWidth="1"/>
    <col min="3572" max="3572" width="9.42578125" style="200" customWidth="1"/>
    <col min="3573" max="3573" width="15.7109375" style="200" customWidth="1"/>
    <col min="3574" max="3574" width="12.28515625" style="200" customWidth="1"/>
    <col min="3575" max="3575" width="9.140625" style="200"/>
    <col min="3576" max="3576" width="16" style="200" customWidth="1"/>
    <col min="3577" max="3577" width="23.42578125" style="200" customWidth="1"/>
    <col min="3578" max="3578" width="10.42578125" style="200" bestFit="1" customWidth="1"/>
    <col min="3579" max="3580" width="10.140625" style="200" customWidth="1"/>
    <col min="3581" max="3581" width="26.7109375" style="200" customWidth="1"/>
    <col min="3582" max="3582" width="54.28515625" style="200" bestFit="1" customWidth="1"/>
    <col min="3583" max="3824" width="9.140625" style="200"/>
    <col min="3825" max="3825" width="8" style="200" customWidth="1"/>
    <col min="3826" max="3826" width="48.42578125" style="200" bestFit="1" customWidth="1"/>
    <col min="3827" max="3827" width="12.7109375" style="200" customWidth="1"/>
    <col min="3828" max="3828" width="9.42578125" style="200" customWidth="1"/>
    <col min="3829" max="3829" width="15.7109375" style="200" customWidth="1"/>
    <col min="3830" max="3830" width="12.28515625" style="200" customWidth="1"/>
    <col min="3831" max="3831" width="9.140625" style="200"/>
    <col min="3832" max="3832" width="16" style="200" customWidth="1"/>
    <col min="3833" max="3833" width="23.42578125" style="200" customWidth="1"/>
    <col min="3834" max="3834" width="10.42578125" style="200" bestFit="1" customWidth="1"/>
    <col min="3835" max="3836" width="10.140625" style="200" customWidth="1"/>
    <col min="3837" max="3837" width="26.7109375" style="200" customWidth="1"/>
    <col min="3838" max="3838" width="54.28515625" style="200" bestFit="1" customWidth="1"/>
    <col min="3839" max="4080" width="9.140625" style="200"/>
    <col min="4081" max="4081" width="8" style="200" customWidth="1"/>
    <col min="4082" max="4082" width="48.42578125" style="200" bestFit="1" customWidth="1"/>
    <col min="4083" max="4083" width="12.7109375" style="200" customWidth="1"/>
    <col min="4084" max="4084" width="9.42578125" style="200" customWidth="1"/>
    <col min="4085" max="4085" width="15.7109375" style="200" customWidth="1"/>
    <col min="4086" max="4086" width="12.28515625" style="200" customWidth="1"/>
    <col min="4087" max="4087" width="9.140625" style="200"/>
    <col min="4088" max="4088" width="16" style="200" customWidth="1"/>
    <col min="4089" max="4089" width="23.42578125" style="200" customWidth="1"/>
    <col min="4090" max="4090" width="10.42578125" style="200" bestFit="1" customWidth="1"/>
    <col min="4091" max="4092" width="10.140625" style="200" customWidth="1"/>
    <col min="4093" max="4093" width="26.7109375" style="200" customWidth="1"/>
    <col min="4094" max="4094" width="54.28515625" style="200" bestFit="1" customWidth="1"/>
    <col min="4095" max="4336" width="9.140625" style="200"/>
    <col min="4337" max="4337" width="8" style="200" customWidth="1"/>
    <col min="4338" max="4338" width="48.42578125" style="200" bestFit="1" customWidth="1"/>
    <col min="4339" max="4339" width="12.7109375" style="200" customWidth="1"/>
    <col min="4340" max="4340" width="9.42578125" style="200" customWidth="1"/>
    <col min="4341" max="4341" width="15.7109375" style="200" customWidth="1"/>
    <col min="4342" max="4342" width="12.28515625" style="200" customWidth="1"/>
    <col min="4343" max="4343" width="9.140625" style="200"/>
    <col min="4344" max="4344" width="16" style="200" customWidth="1"/>
    <col min="4345" max="4345" width="23.42578125" style="200" customWidth="1"/>
    <col min="4346" max="4346" width="10.42578125" style="200" bestFit="1" customWidth="1"/>
    <col min="4347" max="4348" width="10.140625" style="200" customWidth="1"/>
    <col min="4349" max="4349" width="26.7109375" style="200" customWidth="1"/>
    <col min="4350" max="4350" width="54.28515625" style="200" bestFit="1" customWidth="1"/>
    <col min="4351" max="4592" width="9.140625" style="200"/>
    <col min="4593" max="4593" width="8" style="200" customWidth="1"/>
    <col min="4594" max="4594" width="48.42578125" style="200" bestFit="1" customWidth="1"/>
    <col min="4595" max="4595" width="12.7109375" style="200" customWidth="1"/>
    <col min="4596" max="4596" width="9.42578125" style="200" customWidth="1"/>
    <col min="4597" max="4597" width="15.7109375" style="200" customWidth="1"/>
    <col min="4598" max="4598" width="12.28515625" style="200" customWidth="1"/>
    <col min="4599" max="4599" width="9.140625" style="200"/>
    <col min="4600" max="4600" width="16" style="200" customWidth="1"/>
    <col min="4601" max="4601" width="23.42578125" style="200" customWidth="1"/>
    <col min="4602" max="4602" width="10.42578125" style="200" bestFit="1" customWidth="1"/>
    <col min="4603" max="4604" width="10.140625" style="200" customWidth="1"/>
    <col min="4605" max="4605" width="26.7109375" style="200" customWidth="1"/>
    <col min="4606" max="4606" width="54.28515625" style="200" bestFit="1" customWidth="1"/>
    <col min="4607" max="4848" width="9.140625" style="200"/>
    <col min="4849" max="4849" width="8" style="200" customWidth="1"/>
    <col min="4850" max="4850" width="48.42578125" style="200" bestFit="1" customWidth="1"/>
    <col min="4851" max="4851" width="12.7109375" style="200" customWidth="1"/>
    <col min="4852" max="4852" width="9.42578125" style="200" customWidth="1"/>
    <col min="4853" max="4853" width="15.7109375" style="200" customWidth="1"/>
    <col min="4854" max="4854" width="12.28515625" style="200" customWidth="1"/>
    <col min="4855" max="4855" width="9.140625" style="200"/>
    <col min="4856" max="4856" width="16" style="200" customWidth="1"/>
    <col min="4857" max="4857" width="23.42578125" style="200" customWidth="1"/>
    <col min="4858" max="4858" width="10.42578125" style="200" bestFit="1" customWidth="1"/>
    <col min="4859" max="4860" width="10.140625" style="200" customWidth="1"/>
    <col min="4861" max="4861" width="26.7109375" style="200" customWidth="1"/>
    <col min="4862" max="4862" width="54.28515625" style="200" bestFit="1" customWidth="1"/>
    <col min="4863" max="5104" width="9.140625" style="200"/>
    <col min="5105" max="5105" width="8" style="200" customWidth="1"/>
    <col min="5106" max="5106" width="48.42578125" style="200" bestFit="1" customWidth="1"/>
    <col min="5107" max="5107" width="12.7109375" style="200" customWidth="1"/>
    <col min="5108" max="5108" width="9.42578125" style="200" customWidth="1"/>
    <col min="5109" max="5109" width="15.7109375" style="200" customWidth="1"/>
    <col min="5110" max="5110" width="12.28515625" style="200" customWidth="1"/>
    <col min="5111" max="5111" width="9.140625" style="200"/>
    <col min="5112" max="5112" width="16" style="200" customWidth="1"/>
    <col min="5113" max="5113" width="23.42578125" style="200" customWidth="1"/>
    <col min="5114" max="5114" width="10.42578125" style="200" bestFit="1" customWidth="1"/>
    <col min="5115" max="5116" width="10.140625" style="200" customWidth="1"/>
    <col min="5117" max="5117" width="26.7109375" style="200" customWidth="1"/>
    <col min="5118" max="5118" width="54.28515625" style="200" bestFit="1" customWidth="1"/>
    <col min="5119" max="5360" width="9.140625" style="200"/>
    <col min="5361" max="5361" width="8" style="200" customWidth="1"/>
    <col min="5362" max="5362" width="48.42578125" style="200" bestFit="1" customWidth="1"/>
    <col min="5363" max="5363" width="12.7109375" style="200" customWidth="1"/>
    <col min="5364" max="5364" width="9.42578125" style="200" customWidth="1"/>
    <col min="5365" max="5365" width="15.7109375" style="200" customWidth="1"/>
    <col min="5366" max="5366" width="12.28515625" style="200" customWidth="1"/>
    <col min="5367" max="5367" width="9.140625" style="200"/>
    <col min="5368" max="5368" width="16" style="200" customWidth="1"/>
    <col min="5369" max="5369" width="23.42578125" style="200" customWidth="1"/>
    <col min="5370" max="5370" width="10.42578125" style="200" bestFit="1" customWidth="1"/>
    <col min="5371" max="5372" width="10.140625" style="200" customWidth="1"/>
    <col min="5373" max="5373" width="26.7109375" style="200" customWidth="1"/>
    <col min="5374" max="5374" width="54.28515625" style="200" bestFit="1" customWidth="1"/>
    <col min="5375" max="5616" width="9.140625" style="200"/>
    <col min="5617" max="5617" width="8" style="200" customWidth="1"/>
    <col min="5618" max="5618" width="48.42578125" style="200" bestFit="1" customWidth="1"/>
    <col min="5619" max="5619" width="12.7109375" style="200" customWidth="1"/>
    <col min="5620" max="5620" width="9.42578125" style="200" customWidth="1"/>
    <col min="5621" max="5621" width="15.7109375" style="200" customWidth="1"/>
    <col min="5622" max="5622" width="12.28515625" style="200" customWidth="1"/>
    <col min="5623" max="5623" width="9.140625" style="200"/>
    <col min="5624" max="5624" width="16" style="200" customWidth="1"/>
    <col min="5625" max="5625" width="23.42578125" style="200" customWidth="1"/>
    <col min="5626" max="5626" width="10.42578125" style="200" bestFit="1" customWidth="1"/>
    <col min="5627" max="5628" width="10.140625" style="200" customWidth="1"/>
    <col min="5629" max="5629" width="26.7109375" style="200" customWidth="1"/>
    <col min="5630" max="5630" width="54.28515625" style="200" bestFit="1" customWidth="1"/>
    <col min="5631" max="5872" width="9.140625" style="200"/>
    <col min="5873" max="5873" width="8" style="200" customWidth="1"/>
    <col min="5874" max="5874" width="48.42578125" style="200" bestFit="1" customWidth="1"/>
    <col min="5875" max="5875" width="12.7109375" style="200" customWidth="1"/>
    <col min="5876" max="5876" width="9.42578125" style="200" customWidth="1"/>
    <col min="5877" max="5877" width="15.7109375" style="200" customWidth="1"/>
    <col min="5878" max="5878" width="12.28515625" style="200" customWidth="1"/>
    <col min="5879" max="5879" width="9.140625" style="200"/>
    <col min="5880" max="5880" width="16" style="200" customWidth="1"/>
    <col min="5881" max="5881" width="23.42578125" style="200" customWidth="1"/>
    <col min="5882" max="5882" width="10.42578125" style="200" bestFit="1" customWidth="1"/>
    <col min="5883" max="5884" width="10.140625" style="200" customWidth="1"/>
    <col min="5885" max="5885" width="26.7109375" style="200" customWidth="1"/>
    <col min="5886" max="5886" width="54.28515625" style="200" bestFit="1" customWidth="1"/>
    <col min="5887" max="6128" width="9.140625" style="200"/>
    <col min="6129" max="6129" width="8" style="200" customWidth="1"/>
    <col min="6130" max="6130" width="48.42578125" style="200" bestFit="1" customWidth="1"/>
    <col min="6131" max="6131" width="12.7109375" style="200" customWidth="1"/>
    <col min="6132" max="6132" width="9.42578125" style="200" customWidth="1"/>
    <col min="6133" max="6133" width="15.7109375" style="200" customWidth="1"/>
    <col min="6134" max="6134" width="12.28515625" style="200" customWidth="1"/>
    <col min="6135" max="6135" width="9.140625" style="200"/>
    <col min="6136" max="6136" width="16" style="200" customWidth="1"/>
    <col min="6137" max="6137" width="23.42578125" style="200" customWidth="1"/>
    <col min="6138" max="6138" width="10.42578125" style="200" bestFit="1" customWidth="1"/>
    <col min="6139" max="6140" width="10.140625" style="200" customWidth="1"/>
    <col min="6141" max="6141" width="26.7109375" style="200" customWidth="1"/>
    <col min="6142" max="6142" width="54.28515625" style="200" bestFit="1" customWidth="1"/>
    <col min="6143" max="6384" width="9.140625" style="200"/>
    <col min="6385" max="6385" width="8" style="200" customWidth="1"/>
    <col min="6386" max="6386" width="48.42578125" style="200" bestFit="1" customWidth="1"/>
    <col min="6387" max="6387" width="12.7109375" style="200" customWidth="1"/>
    <col min="6388" max="6388" width="9.42578125" style="200" customWidth="1"/>
    <col min="6389" max="6389" width="15.7109375" style="200" customWidth="1"/>
    <col min="6390" max="6390" width="12.28515625" style="200" customWidth="1"/>
    <col min="6391" max="6391" width="9.140625" style="200"/>
    <col min="6392" max="6392" width="16" style="200" customWidth="1"/>
    <col min="6393" max="6393" width="23.42578125" style="200" customWidth="1"/>
    <col min="6394" max="6394" width="10.42578125" style="200" bestFit="1" customWidth="1"/>
    <col min="6395" max="6396" width="10.140625" style="200" customWidth="1"/>
    <col min="6397" max="6397" width="26.7109375" style="200" customWidth="1"/>
    <col min="6398" max="6398" width="54.28515625" style="200" bestFit="1" customWidth="1"/>
    <col min="6399" max="6640" width="9.140625" style="200"/>
    <col min="6641" max="6641" width="8" style="200" customWidth="1"/>
    <col min="6642" max="6642" width="48.42578125" style="200" bestFit="1" customWidth="1"/>
    <col min="6643" max="6643" width="12.7109375" style="200" customWidth="1"/>
    <col min="6644" max="6644" width="9.42578125" style="200" customWidth="1"/>
    <col min="6645" max="6645" width="15.7109375" style="200" customWidth="1"/>
    <col min="6646" max="6646" width="12.28515625" style="200" customWidth="1"/>
    <col min="6647" max="6647" width="9.140625" style="200"/>
    <col min="6648" max="6648" width="16" style="200" customWidth="1"/>
    <col min="6649" max="6649" width="23.42578125" style="200" customWidth="1"/>
    <col min="6650" max="6650" width="10.42578125" style="200" bestFit="1" customWidth="1"/>
    <col min="6651" max="6652" width="10.140625" style="200" customWidth="1"/>
    <col min="6653" max="6653" width="26.7109375" style="200" customWidth="1"/>
    <col min="6654" max="6654" width="54.28515625" style="200" bestFit="1" customWidth="1"/>
    <col min="6655" max="6896" width="9.140625" style="200"/>
    <col min="6897" max="6897" width="8" style="200" customWidth="1"/>
    <col min="6898" max="6898" width="48.42578125" style="200" bestFit="1" customWidth="1"/>
    <col min="6899" max="6899" width="12.7109375" style="200" customWidth="1"/>
    <col min="6900" max="6900" width="9.42578125" style="200" customWidth="1"/>
    <col min="6901" max="6901" width="15.7109375" style="200" customWidth="1"/>
    <col min="6902" max="6902" width="12.28515625" style="200" customWidth="1"/>
    <col min="6903" max="6903" width="9.140625" style="200"/>
    <col min="6904" max="6904" width="16" style="200" customWidth="1"/>
    <col min="6905" max="6905" width="23.42578125" style="200" customWidth="1"/>
    <col min="6906" max="6906" width="10.42578125" style="200" bestFit="1" customWidth="1"/>
    <col min="6907" max="6908" width="10.140625" style="200" customWidth="1"/>
    <col min="6909" max="6909" width="26.7109375" style="200" customWidth="1"/>
    <col min="6910" max="6910" width="54.28515625" style="200" bestFit="1" customWidth="1"/>
    <col min="6911" max="7152" width="9.140625" style="200"/>
    <col min="7153" max="7153" width="8" style="200" customWidth="1"/>
    <col min="7154" max="7154" width="48.42578125" style="200" bestFit="1" customWidth="1"/>
    <col min="7155" max="7155" width="12.7109375" style="200" customWidth="1"/>
    <col min="7156" max="7156" width="9.42578125" style="200" customWidth="1"/>
    <col min="7157" max="7157" width="15.7109375" style="200" customWidth="1"/>
    <col min="7158" max="7158" width="12.28515625" style="200" customWidth="1"/>
    <col min="7159" max="7159" width="9.140625" style="200"/>
    <col min="7160" max="7160" width="16" style="200" customWidth="1"/>
    <col min="7161" max="7161" width="23.42578125" style="200" customWidth="1"/>
    <col min="7162" max="7162" width="10.42578125" style="200" bestFit="1" customWidth="1"/>
    <col min="7163" max="7164" width="10.140625" style="200" customWidth="1"/>
    <col min="7165" max="7165" width="26.7109375" style="200" customWidth="1"/>
    <col min="7166" max="7166" width="54.28515625" style="200" bestFit="1" customWidth="1"/>
    <col min="7167" max="7408" width="9.140625" style="200"/>
    <col min="7409" max="7409" width="8" style="200" customWidth="1"/>
    <col min="7410" max="7410" width="48.42578125" style="200" bestFit="1" customWidth="1"/>
    <col min="7411" max="7411" width="12.7109375" style="200" customWidth="1"/>
    <col min="7412" max="7412" width="9.42578125" style="200" customWidth="1"/>
    <col min="7413" max="7413" width="15.7109375" style="200" customWidth="1"/>
    <col min="7414" max="7414" width="12.28515625" style="200" customWidth="1"/>
    <col min="7415" max="7415" width="9.140625" style="200"/>
    <col min="7416" max="7416" width="16" style="200" customWidth="1"/>
    <col min="7417" max="7417" width="23.42578125" style="200" customWidth="1"/>
    <col min="7418" max="7418" width="10.42578125" style="200" bestFit="1" customWidth="1"/>
    <col min="7419" max="7420" width="10.140625" style="200" customWidth="1"/>
    <col min="7421" max="7421" width="26.7109375" style="200" customWidth="1"/>
    <col min="7422" max="7422" width="54.28515625" style="200" bestFit="1" customWidth="1"/>
    <col min="7423" max="7664" width="9.140625" style="200"/>
    <col min="7665" max="7665" width="8" style="200" customWidth="1"/>
    <col min="7666" max="7666" width="48.42578125" style="200" bestFit="1" customWidth="1"/>
    <col min="7667" max="7667" width="12.7109375" style="200" customWidth="1"/>
    <col min="7668" max="7668" width="9.42578125" style="200" customWidth="1"/>
    <col min="7669" max="7669" width="15.7109375" style="200" customWidth="1"/>
    <col min="7670" max="7670" width="12.28515625" style="200" customWidth="1"/>
    <col min="7671" max="7671" width="9.140625" style="200"/>
    <col min="7672" max="7672" width="16" style="200" customWidth="1"/>
    <col min="7673" max="7673" width="23.42578125" style="200" customWidth="1"/>
    <col min="7674" max="7674" width="10.42578125" style="200" bestFit="1" customWidth="1"/>
    <col min="7675" max="7676" width="10.140625" style="200" customWidth="1"/>
    <col min="7677" max="7677" width="26.7109375" style="200" customWidth="1"/>
    <col min="7678" max="7678" width="54.28515625" style="200" bestFit="1" customWidth="1"/>
    <col min="7679" max="7920" width="9.140625" style="200"/>
    <col min="7921" max="7921" width="8" style="200" customWidth="1"/>
    <col min="7922" max="7922" width="48.42578125" style="200" bestFit="1" customWidth="1"/>
    <col min="7923" max="7923" width="12.7109375" style="200" customWidth="1"/>
    <col min="7924" max="7924" width="9.42578125" style="200" customWidth="1"/>
    <col min="7925" max="7925" width="15.7109375" style="200" customWidth="1"/>
    <col min="7926" max="7926" width="12.28515625" style="200" customWidth="1"/>
    <col min="7927" max="7927" width="9.140625" style="200"/>
    <col min="7928" max="7928" width="16" style="200" customWidth="1"/>
    <col min="7929" max="7929" width="23.42578125" style="200" customWidth="1"/>
    <col min="7930" max="7930" width="10.42578125" style="200" bestFit="1" customWidth="1"/>
    <col min="7931" max="7932" width="10.140625" style="200" customWidth="1"/>
    <col min="7933" max="7933" width="26.7109375" style="200" customWidth="1"/>
    <col min="7934" max="7934" width="54.28515625" style="200" bestFit="1" customWidth="1"/>
    <col min="7935" max="8176" width="9.140625" style="200"/>
    <col min="8177" max="8177" width="8" style="200" customWidth="1"/>
    <col min="8178" max="8178" width="48.42578125" style="200" bestFit="1" customWidth="1"/>
    <col min="8179" max="8179" width="12.7109375" style="200" customWidth="1"/>
    <col min="8180" max="8180" width="9.42578125" style="200" customWidth="1"/>
    <col min="8181" max="8181" width="15.7109375" style="200" customWidth="1"/>
    <col min="8182" max="8182" width="12.28515625" style="200" customWidth="1"/>
    <col min="8183" max="8183" width="9.140625" style="200"/>
    <col min="8184" max="8184" width="16" style="200" customWidth="1"/>
    <col min="8185" max="8185" width="23.42578125" style="200" customWidth="1"/>
    <col min="8186" max="8186" width="10.42578125" style="200" bestFit="1" customWidth="1"/>
    <col min="8187" max="8188" width="10.140625" style="200" customWidth="1"/>
    <col min="8189" max="8189" width="26.7109375" style="200" customWidth="1"/>
    <col min="8190" max="8190" width="54.28515625" style="200" bestFit="1" customWidth="1"/>
    <col min="8191" max="8432" width="9.140625" style="200"/>
    <col min="8433" max="8433" width="8" style="200" customWidth="1"/>
    <col min="8434" max="8434" width="48.42578125" style="200" bestFit="1" customWidth="1"/>
    <col min="8435" max="8435" width="12.7109375" style="200" customWidth="1"/>
    <col min="8436" max="8436" width="9.42578125" style="200" customWidth="1"/>
    <col min="8437" max="8437" width="15.7109375" style="200" customWidth="1"/>
    <col min="8438" max="8438" width="12.28515625" style="200" customWidth="1"/>
    <col min="8439" max="8439" width="9.140625" style="200"/>
    <col min="8440" max="8440" width="16" style="200" customWidth="1"/>
    <col min="8441" max="8441" width="23.42578125" style="200" customWidth="1"/>
    <col min="8442" max="8442" width="10.42578125" style="200" bestFit="1" customWidth="1"/>
    <col min="8443" max="8444" width="10.140625" style="200" customWidth="1"/>
    <col min="8445" max="8445" width="26.7109375" style="200" customWidth="1"/>
    <col min="8446" max="8446" width="54.28515625" style="200" bestFit="1" customWidth="1"/>
    <col min="8447" max="8688" width="9.140625" style="200"/>
    <col min="8689" max="8689" width="8" style="200" customWidth="1"/>
    <col min="8690" max="8690" width="48.42578125" style="200" bestFit="1" customWidth="1"/>
    <col min="8691" max="8691" width="12.7109375" style="200" customWidth="1"/>
    <col min="8692" max="8692" width="9.42578125" style="200" customWidth="1"/>
    <col min="8693" max="8693" width="15.7109375" style="200" customWidth="1"/>
    <col min="8694" max="8694" width="12.28515625" style="200" customWidth="1"/>
    <col min="8695" max="8695" width="9.140625" style="200"/>
    <col min="8696" max="8696" width="16" style="200" customWidth="1"/>
    <col min="8697" max="8697" width="23.42578125" style="200" customWidth="1"/>
    <col min="8698" max="8698" width="10.42578125" style="200" bestFit="1" customWidth="1"/>
    <col min="8699" max="8700" width="10.140625" style="200" customWidth="1"/>
    <col min="8701" max="8701" width="26.7109375" style="200" customWidth="1"/>
    <col min="8702" max="8702" width="54.28515625" style="200" bestFit="1" customWidth="1"/>
    <col min="8703" max="8944" width="9.140625" style="200"/>
    <col min="8945" max="8945" width="8" style="200" customWidth="1"/>
    <col min="8946" max="8946" width="48.42578125" style="200" bestFit="1" customWidth="1"/>
    <col min="8947" max="8947" width="12.7109375" style="200" customWidth="1"/>
    <col min="8948" max="8948" width="9.42578125" style="200" customWidth="1"/>
    <col min="8949" max="8949" width="15.7109375" style="200" customWidth="1"/>
    <col min="8950" max="8950" width="12.28515625" style="200" customWidth="1"/>
    <col min="8951" max="8951" width="9.140625" style="200"/>
    <col min="8952" max="8952" width="16" style="200" customWidth="1"/>
    <col min="8953" max="8953" width="23.42578125" style="200" customWidth="1"/>
    <col min="8954" max="8954" width="10.42578125" style="200" bestFit="1" customWidth="1"/>
    <col min="8955" max="8956" width="10.140625" style="200" customWidth="1"/>
    <col min="8957" max="8957" width="26.7109375" style="200" customWidth="1"/>
    <col min="8958" max="8958" width="54.28515625" style="200" bestFit="1" customWidth="1"/>
    <col min="8959" max="9200" width="9.140625" style="200"/>
    <col min="9201" max="9201" width="8" style="200" customWidth="1"/>
    <col min="9202" max="9202" width="48.42578125" style="200" bestFit="1" customWidth="1"/>
    <col min="9203" max="9203" width="12.7109375" style="200" customWidth="1"/>
    <col min="9204" max="9204" width="9.42578125" style="200" customWidth="1"/>
    <col min="9205" max="9205" width="15.7109375" style="200" customWidth="1"/>
    <col min="9206" max="9206" width="12.28515625" style="200" customWidth="1"/>
    <col min="9207" max="9207" width="9.140625" style="200"/>
    <col min="9208" max="9208" width="16" style="200" customWidth="1"/>
    <col min="9209" max="9209" width="23.42578125" style="200" customWidth="1"/>
    <col min="9210" max="9210" width="10.42578125" style="200" bestFit="1" customWidth="1"/>
    <col min="9211" max="9212" width="10.140625" style="200" customWidth="1"/>
    <col min="9213" max="9213" width="26.7109375" style="200" customWidth="1"/>
    <col min="9214" max="9214" width="54.28515625" style="200" bestFit="1" customWidth="1"/>
    <col min="9215" max="9456" width="9.140625" style="200"/>
    <col min="9457" max="9457" width="8" style="200" customWidth="1"/>
    <col min="9458" max="9458" width="48.42578125" style="200" bestFit="1" customWidth="1"/>
    <col min="9459" max="9459" width="12.7109375" style="200" customWidth="1"/>
    <col min="9460" max="9460" width="9.42578125" style="200" customWidth="1"/>
    <col min="9461" max="9461" width="15.7109375" style="200" customWidth="1"/>
    <col min="9462" max="9462" width="12.28515625" style="200" customWidth="1"/>
    <col min="9463" max="9463" width="9.140625" style="200"/>
    <col min="9464" max="9464" width="16" style="200" customWidth="1"/>
    <col min="9465" max="9465" width="23.42578125" style="200" customWidth="1"/>
    <col min="9466" max="9466" width="10.42578125" style="200" bestFit="1" customWidth="1"/>
    <col min="9467" max="9468" width="10.140625" style="200" customWidth="1"/>
    <col min="9469" max="9469" width="26.7109375" style="200" customWidth="1"/>
    <col min="9470" max="9470" width="54.28515625" style="200" bestFit="1" customWidth="1"/>
    <col min="9471" max="9712" width="9.140625" style="200"/>
    <col min="9713" max="9713" width="8" style="200" customWidth="1"/>
    <col min="9714" max="9714" width="48.42578125" style="200" bestFit="1" customWidth="1"/>
    <col min="9715" max="9715" width="12.7109375" style="200" customWidth="1"/>
    <col min="9716" max="9716" width="9.42578125" style="200" customWidth="1"/>
    <col min="9717" max="9717" width="15.7109375" style="200" customWidth="1"/>
    <col min="9718" max="9718" width="12.28515625" style="200" customWidth="1"/>
    <col min="9719" max="9719" width="9.140625" style="200"/>
    <col min="9720" max="9720" width="16" style="200" customWidth="1"/>
    <col min="9721" max="9721" width="23.42578125" style="200" customWidth="1"/>
    <col min="9722" max="9722" width="10.42578125" style="200" bestFit="1" customWidth="1"/>
    <col min="9723" max="9724" width="10.140625" style="200" customWidth="1"/>
    <col min="9725" max="9725" width="26.7109375" style="200" customWidth="1"/>
    <col min="9726" max="9726" width="54.28515625" style="200" bestFit="1" customWidth="1"/>
    <col min="9727" max="9968" width="9.140625" style="200"/>
    <col min="9969" max="9969" width="8" style="200" customWidth="1"/>
    <col min="9970" max="9970" width="48.42578125" style="200" bestFit="1" customWidth="1"/>
    <col min="9971" max="9971" width="12.7109375" style="200" customWidth="1"/>
    <col min="9972" max="9972" width="9.42578125" style="200" customWidth="1"/>
    <col min="9973" max="9973" width="15.7109375" style="200" customWidth="1"/>
    <col min="9974" max="9974" width="12.28515625" style="200" customWidth="1"/>
    <col min="9975" max="9975" width="9.140625" style="200"/>
    <col min="9976" max="9976" width="16" style="200" customWidth="1"/>
    <col min="9977" max="9977" width="23.42578125" style="200" customWidth="1"/>
    <col min="9978" max="9978" width="10.42578125" style="200" bestFit="1" customWidth="1"/>
    <col min="9979" max="9980" width="10.140625" style="200" customWidth="1"/>
    <col min="9981" max="9981" width="26.7109375" style="200" customWidth="1"/>
    <col min="9982" max="9982" width="54.28515625" style="200" bestFit="1" customWidth="1"/>
    <col min="9983" max="10224" width="9.140625" style="200"/>
    <col min="10225" max="10225" width="8" style="200" customWidth="1"/>
    <col min="10226" max="10226" width="48.42578125" style="200" bestFit="1" customWidth="1"/>
    <col min="10227" max="10227" width="12.7109375" style="200" customWidth="1"/>
    <col min="10228" max="10228" width="9.42578125" style="200" customWidth="1"/>
    <col min="10229" max="10229" width="15.7109375" style="200" customWidth="1"/>
    <col min="10230" max="10230" width="12.28515625" style="200" customWidth="1"/>
    <col min="10231" max="10231" width="9.140625" style="200"/>
    <col min="10232" max="10232" width="16" style="200" customWidth="1"/>
    <col min="10233" max="10233" width="23.42578125" style="200" customWidth="1"/>
    <col min="10234" max="10234" width="10.42578125" style="200" bestFit="1" customWidth="1"/>
    <col min="10235" max="10236" width="10.140625" style="200" customWidth="1"/>
    <col min="10237" max="10237" width="26.7109375" style="200" customWidth="1"/>
    <col min="10238" max="10238" width="54.28515625" style="200" bestFit="1" customWidth="1"/>
    <col min="10239" max="10480" width="9.140625" style="200"/>
    <col min="10481" max="10481" width="8" style="200" customWidth="1"/>
    <col min="10482" max="10482" width="48.42578125" style="200" bestFit="1" customWidth="1"/>
    <col min="10483" max="10483" width="12.7109375" style="200" customWidth="1"/>
    <col min="10484" max="10484" width="9.42578125" style="200" customWidth="1"/>
    <col min="10485" max="10485" width="15.7109375" style="200" customWidth="1"/>
    <col min="10486" max="10486" width="12.28515625" style="200" customWidth="1"/>
    <col min="10487" max="10487" width="9.140625" style="200"/>
    <col min="10488" max="10488" width="16" style="200" customWidth="1"/>
    <col min="10489" max="10489" width="23.42578125" style="200" customWidth="1"/>
    <col min="10490" max="10490" width="10.42578125" style="200" bestFit="1" customWidth="1"/>
    <col min="10491" max="10492" width="10.140625" style="200" customWidth="1"/>
    <col min="10493" max="10493" width="26.7109375" style="200" customWidth="1"/>
    <col min="10494" max="10494" width="54.28515625" style="200" bestFit="1" customWidth="1"/>
    <col min="10495" max="10736" width="9.140625" style="200"/>
    <col min="10737" max="10737" width="8" style="200" customWidth="1"/>
    <col min="10738" max="10738" width="48.42578125" style="200" bestFit="1" customWidth="1"/>
    <col min="10739" max="10739" width="12.7109375" style="200" customWidth="1"/>
    <col min="10740" max="10740" width="9.42578125" style="200" customWidth="1"/>
    <col min="10741" max="10741" width="15.7109375" style="200" customWidth="1"/>
    <col min="10742" max="10742" width="12.28515625" style="200" customWidth="1"/>
    <col min="10743" max="10743" width="9.140625" style="200"/>
    <col min="10744" max="10744" width="16" style="200" customWidth="1"/>
    <col min="10745" max="10745" width="23.42578125" style="200" customWidth="1"/>
    <col min="10746" max="10746" width="10.42578125" style="200" bestFit="1" customWidth="1"/>
    <col min="10747" max="10748" width="10.140625" style="200" customWidth="1"/>
    <col min="10749" max="10749" width="26.7109375" style="200" customWidth="1"/>
    <col min="10750" max="10750" width="54.28515625" style="200" bestFit="1" customWidth="1"/>
    <col min="10751" max="10992" width="9.140625" style="200"/>
    <col min="10993" max="10993" width="8" style="200" customWidth="1"/>
    <col min="10994" max="10994" width="48.42578125" style="200" bestFit="1" customWidth="1"/>
    <col min="10995" max="10995" width="12.7109375" style="200" customWidth="1"/>
    <col min="10996" max="10996" width="9.42578125" style="200" customWidth="1"/>
    <col min="10997" max="10997" width="15.7109375" style="200" customWidth="1"/>
    <col min="10998" max="10998" width="12.28515625" style="200" customWidth="1"/>
    <col min="10999" max="10999" width="9.140625" style="200"/>
    <col min="11000" max="11000" width="16" style="200" customWidth="1"/>
    <col min="11001" max="11001" width="23.42578125" style="200" customWidth="1"/>
    <col min="11002" max="11002" width="10.42578125" style="200" bestFit="1" customWidth="1"/>
    <col min="11003" max="11004" width="10.140625" style="200" customWidth="1"/>
    <col min="11005" max="11005" width="26.7109375" style="200" customWidth="1"/>
    <col min="11006" max="11006" width="54.28515625" style="200" bestFit="1" customWidth="1"/>
    <col min="11007" max="11248" width="9.140625" style="200"/>
    <col min="11249" max="11249" width="8" style="200" customWidth="1"/>
    <col min="11250" max="11250" width="48.42578125" style="200" bestFit="1" customWidth="1"/>
    <col min="11251" max="11251" width="12.7109375" style="200" customWidth="1"/>
    <col min="11252" max="11252" width="9.42578125" style="200" customWidth="1"/>
    <col min="11253" max="11253" width="15.7109375" style="200" customWidth="1"/>
    <col min="11254" max="11254" width="12.28515625" style="200" customWidth="1"/>
    <col min="11255" max="11255" width="9.140625" style="200"/>
    <col min="11256" max="11256" width="16" style="200" customWidth="1"/>
    <col min="11257" max="11257" width="23.42578125" style="200" customWidth="1"/>
    <col min="11258" max="11258" width="10.42578125" style="200" bestFit="1" customWidth="1"/>
    <col min="11259" max="11260" width="10.140625" style="200" customWidth="1"/>
    <col min="11261" max="11261" width="26.7109375" style="200" customWidth="1"/>
    <col min="11262" max="11262" width="54.28515625" style="200" bestFit="1" customWidth="1"/>
    <col min="11263" max="11504" width="9.140625" style="200"/>
    <col min="11505" max="11505" width="8" style="200" customWidth="1"/>
    <col min="11506" max="11506" width="48.42578125" style="200" bestFit="1" customWidth="1"/>
    <col min="11507" max="11507" width="12.7109375" style="200" customWidth="1"/>
    <col min="11508" max="11508" width="9.42578125" style="200" customWidth="1"/>
    <col min="11509" max="11509" width="15.7109375" style="200" customWidth="1"/>
    <col min="11510" max="11510" width="12.28515625" style="200" customWidth="1"/>
    <col min="11511" max="11511" width="9.140625" style="200"/>
    <col min="11512" max="11512" width="16" style="200" customWidth="1"/>
    <col min="11513" max="11513" width="23.42578125" style="200" customWidth="1"/>
    <col min="11514" max="11514" width="10.42578125" style="200" bestFit="1" customWidth="1"/>
    <col min="11515" max="11516" width="10.140625" style="200" customWidth="1"/>
    <col min="11517" max="11517" width="26.7109375" style="200" customWidth="1"/>
    <col min="11518" max="11518" width="54.28515625" style="200" bestFit="1" customWidth="1"/>
    <col min="11519" max="11760" width="9.140625" style="200"/>
    <col min="11761" max="11761" width="8" style="200" customWidth="1"/>
    <col min="11762" max="11762" width="48.42578125" style="200" bestFit="1" customWidth="1"/>
    <col min="11763" max="11763" width="12.7109375" style="200" customWidth="1"/>
    <col min="11764" max="11764" width="9.42578125" style="200" customWidth="1"/>
    <col min="11765" max="11765" width="15.7109375" style="200" customWidth="1"/>
    <col min="11766" max="11766" width="12.28515625" style="200" customWidth="1"/>
    <col min="11767" max="11767" width="9.140625" style="200"/>
    <col min="11768" max="11768" width="16" style="200" customWidth="1"/>
    <col min="11769" max="11769" width="23.42578125" style="200" customWidth="1"/>
    <col min="11770" max="11770" width="10.42578125" style="200" bestFit="1" customWidth="1"/>
    <col min="11771" max="11772" width="10.140625" style="200" customWidth="1"/>
    <col min="11773" max="11773" width="26.7109375" style="200" customWidth="1"/>
    <col min="11774" max="11774" width="54.28515625" style="200" bestFit="1" customWidth="1"/>
    <col min="11775" max="12016" width="9.140625" style="200"/>
    <col min="12017" max="12017" width="8" style="200" customWidth="1"/>
    <col min="12018" max="12018" width="48.42578125" style="200" bestFit="1" customWidth="1"/>
    <col min="12019" max="12019" width="12.7109375" style="200" customWidth="1"/>
    <col min="12020" max="12020" width="9.42578125" style="200" customWidth="1"/>
    <col min="12021" max="12021" width="15.7109375" style="200" customWidth="1"/>
    <col min="12022" max="12022" width="12.28515625" style="200" customWidth="1"/>
    <col min="12023" max="12023" width="9.140625" style="200"/>
    <col min="12024" max="12024" width="16" style="200" customWidth="1"/>
    <col min="12025" max="12025" width="23.42578125" style="200" customWidth="1"/>
    <col min="12026" max="12026" width="10.42578125" style="200" bestFit="1" customWidth="1"/>
    <col min="12027" max="12028" width="10.140625" style="200" customWidth="1"/>
    <col min="12029" max="12029" width="26.7109375" style="200" customWidth="1"/>
    <col min="12030" max="12030" width="54.28515625" style="200" bestFit="1" customWidth="1"/>
    <col min="12031" max="12272" width="9.140625" style="200"/>
    <col min="12273" max="12273" width="8" style="200" customWidth="1"/>
    <col min="12274" max="12274" width="48.42578125" style="200" bestFit="1" customWidth="1"/>
    <col min="12275" max="12275" width="12.7109375" style="200" customWidth="1"/>
    <col min="12276" max="12276" width="9.42578125" style="200" customWidth="1"/>
    <col min="12277" max="12277" width="15.7109375" style="200" customWidth="1"/>
    <col min="12278" max="12278" width="12.28515625" style="200" customWidth="1"/>
    <col min="12279" max="12279" width="9.140625" style="200"/>
    <col min="12280" max="12280" width="16" style="200" customWidth="1"/>
    <col min="12281" max="12281" width="23.42578125" style="200" customWidth="1"/>
    <col min="12282" max="12282" width="10.42578125" style="200" bestFit="1" customWidth="1"/>
    <col min="12283" max="12284" width="10.140625" style="200" customWidth="1"/>
    <col min="12285" max="12285" width="26.7109375" style="200" customWidth="1"/>
    <col min="12286" max="12286" width="54.28515625" style="200" bestFit="1" customWidth="1"/>
    <col min="12287" max="12528" width="9.140625" style="200"/>
    <col min="12529" max="12529" width="8" style="200" customWidth="1"/>
    <col min="12530" max="12530" width="48.42578125" style="200" bestFit="1" customWidth="1"/>
    <col min="12531" max="12531" width="12.7109375" style="200" customWidth="1"/>
    <col min="12532" max="12532" width="9.42578125" style="200" customWidth="1"/>
    <col min="12533" max="12533" width="15.7109375" style="200" customWidth="1"/>
    <col min="12534" max="12534" width="12.28515625" style="200" customWidth="1"/>
    <col min="12535" max="12535" width="9.140625" style="200"/>
    <col min="12536" max="12536" width="16" style="200" customWidth="1"/>
    <col min="12537" max="12537" width="23.42578125" style="200" customWidth="1"/>
    <col min="12538" max="12538" width="10.42578125" style="200" bestFit="1" customWidth="1"/>
    <col min="12539" max="12540" width="10.140625" style="200" customWidth="1"/>
    <col min="12541" max="12541" width="26.7109375" style="200" customWidth="1"/>
    <col min="12542" max="12542" width="54.28515625" style="200" bestFit="1" customWidth="1"/>
    <col min="12543" max="12784" width="9.140625" style="200"/>
    <col min="12785" max="12785" width="8" style="200" customWidth="1"/>
    <col min="12786" max="12786" width="48.42578125" style="200" bestFit="1" customWidth="1"/>
    <col min="12787" max="12787" width="12.7109375" style="200" customWidth="1"/>
    <col min="12788" max="12788" width="9.42578125" style="200" customWidth="1"/>
    <col min="12789" max="12789" width="15.7109375" style="200" customWidth="1"/>
    <col min="12790" max="12790" width="12.28515625" style="200" customWidth="1"/>
    <col min="12791" max="12791" width="9.140625" style="200"/>
    <col min="12792" max="12792" width="16" style="200" customWidth="1"/>
    <col min="12793" max="12793" width="23.42578125" style="200" customWidth="1"/>
    <col min="12794" max="12794" width="10.42578125" style="200" bestFit="1" customWidth="1"/>
    <col min="12795" max="12796" width="10.140625" style="200" customWidth="1"/>
    <col min="12797" max="12797" width="26.7109375" style="200" customWidth="1"/>
    <col min="12798" max="12798" width="54.28515625" style="200" bestFit="1" customWidth="1"/>
    <col min="12799" max="13040" width="9.140625" style="200"/>
    <col min="13041" max="13041" width="8" style="200" customWidth="1"/>
    <col min="13042" max="13042" width="48.42578125" style="200" bestFit="1" customWidth="1"/>
    <col min="13043" max="13043" width="12.7109375" style="200" customWidth="1"/>
    <col min="13044" max="13044" width="9.42578125" style="200" customWidth="1"/>
    <col min="13045" max="13045" width="15.7109375" style="200" customWidth="1"/>
    <col min="13046" max="13046" width="12.28515625" style="200" customWidth="1"/>
    <col min="13047" max="13047" width="9.140625" style="200"/>
    <col min="13048" max="13048" width="16" style="200" customWidth="1"/>
    <col min="13049" max="13049" width="23.42578125" style="200" customWidth="1"/>
    <col min="13050" max="13050" width="10.42578125" style="200" bestFit="1" customWidth="1"/>
    <col min="13051" max="13052" width="10.140625" style="200" customWidth="1"/>
    <col min="13053" max="13053" width="26.7109375" style="200" customWidth="1"/>
    <col min="13054" max="13054" width="54.28515625" style="200" bestFit="1" customWidth="1"/>
    <col min="13055" max="13296" width="9.140625" style="200"/>
    <col min="13297" max="13297" width="8" style="200" customWidth="1"/>
    <col min="13298" max="13298" width="48.42578125" style="200" bestFit="1" customWidth="1"/>
    <col min="13299" max="13299" width="12.7109375" style="200" customWidth="1"/>
    <col min="13300" max="13300" width="9.42578125" style="200" customWidth="1"/>
    <col min="13301" max="13301" width="15.7109375" style="200" customWidth="1"/>
    <col min="13302" max="13302" width="12.28515625" style="200" customWidth="1"/>
    <col min="13303" max="13303" width="9.140625" style="200"/>
    <col min="13304" max="13304" width="16" style="200" customWidth="1"/>
    <col min="13305" max="13305" width="23.42578125" style="200" customWidth="1"/>
    <col min="13306" max="13306" width="10.42578125" style="200" bestFit="1" customWidth="1"/>
    <col min="13307" max="13308" width="10.140625" style="200" customWidth="1"/>
    <col min="13309" max="13309" width="26.7109375" style="200" customWidth="1"/>
    <col min="13310" max="13310" width="54.28515625" style="200" bestFit="1" customWidth="1"/>
    <col min="13311" max="13552" width="9.140625" style="200"/>
    <col min="13553" max="13553" width="8" style="200" customWidth="1"/>
    <col min="13554" max="13554" width="48.42578125" style="200" bestFit="1" customWidth="1"/>
    <col min="13555" max="13555" width="12.7109375" style="200" customWidth="1"/>
    <col min="13556" max="13556" width="9.42578125" style="200" customWidth="1"/>
    <col min="13557" max="13557" width="15.7109375" style="200" customWidth="1"/>
    <col min="13558" max="13558" width="12.28515625" style="200" customWidth="1"/>
    <col min="13559" max="13559" width="9.140625" style="200"/>
    <col min="13560" max="13560" width="16" style="200" customWidth="1"/>
    <col min="13561" max="13561" width="23.42578125" style="200" customWidth="1"/>
    <col min="13562" max="13562" width="10.42578125" style="200" bestFit="1" customWidth="1"/>
    <col min="13563" max="13564" width="10.140625" style="200" customWidth="1"/>
    <col min="13565" max="13565" width="26.7109375" style="200" customWidth="1"/>
    <col min="13566" max="13566" width="54.28515625" style="200" bestFit="1" customWidth="1"/>
    <col min="13567" max="13808" width="9.140625" style="200"/>
    <col min="13809" max="13809" width="8" style="200" customWidth="1"/>
    <col min="13810" max="13810" width="48.42578125" style="200" bestFit="1" customWidth="1"/>
    <col min="13811" max="13811" width="12.7109375" style="200" customWidth="1"/>
    <col min="13812" max="13812" width="9.42578125" style="200" customWidth="1"/>
    <col min="13813" max="13813" width="15.7109375" style="200" customWidth="1"/>
    <col min="13814" max="13814" width="12.28515625" style="200" customWidth="1"/>
    <col min="13815" max="13815" width="9.140625" style="200"/>
    <col min="13816" max="13816" width="16" style="200" customWidth="1"/>
    <col min="13817" max="13817" width="23.42578125" style="200" customWidth="1"/>
    <col min="13818" max="13818" width="10.42578125" style="200" bestFit="1" customWidth="1"/>
    <col min="13819" max="13820" width="10.140625" style="200" customWidth="1"/>
    <col min="13821" max="13821" width="26.7109375" style="200" customWidth="1"/>
    <col min="13822" max="13822" width="54.28515625" style="200" bestFit="1" customWidth="1"/>
    <col min="13823" max="14064" width="9.140625" style="200"/>
    <col min="14065" max="14065" width="8" style="200" customWidth="1"/>
    <col min="14066" max="14066" width="48.42578125" style="200" bestFit="1" customWidth="1"/>
    <col min="14067" max="14067" width="12.7109375" style="200" customWidth="1"/>
    <col min="14068" max="14068" width="9.42578125" style="200" customWidth="1"/>
    <col min="14069" max="14069" width="15.7109375" style="200" customWidth="1"/>
    <col min="14070" max="14070" width="12.28515625" style="200" customWidth="1"/>
    <col min="14071" max="14071" width="9.140625" style="200"/>
    <col min="14072" max="14072" width="16" style="200" customWidth="1"/>
    <col min="14073" max="14073" width="23.42578125" style="200" customWidth="1"/>
    <col min="14074" max="14074" width="10.42578125" style="200" bestFit="1" customWidth="1"/>
    <col min="14075" max="14076" width="10.140625" style="200" customWidth="1"/>
    <col min="14077" max="14077" width="26.7109375" style="200" customWidth="1"/>
    <col min="14078" max="14078" width="54.28515625" style="200" bestFit="1" customWidth="1"/>
    <col min="14079" max="14320" width="9.140625" style="200"/>
    <col min="14321" max="14321" width="8" style="200" customWidth="1"/>
    <col min="14322" max="14322" width="48.42578125" style="200" bestFit="1" customWidth="1"/>
    <col min="14323" max="14323" width="12.7109375" style="200" customWidth="1"/>
    <col min="14324" max="14324" width="9.42578125" style="200" customWidth="1"/>
    <col min="14325" max="14325" width="15.7109375" style="200" customWidth="1"/>
    <col min="14326" max="14326" width="12.28515625" style="200" customWidth="1"/>
    <col min="14327" max="14327" width="9.140625" style="200"/>
    <col min="14328" max="14328" width="16" style="200" customWidth="1"/>
    <col min="14329" max="14329" width="23.42578125" style="200" customWidth="1"/>
    <col min="14330" max="14330" width="10.42578125" style="200" bestFit="1" customWidth="1"/>
    <col min="14331" max="14332" width="10.140625" style="200" customWidth="1"/>
    <col min="14333" max="14333" width="26.7109375" style="200" customWidth="1"/>
    <col min="14334" max="14334" width="54.28515625" style="200" bestFit="1" customWidth="1"/>
    <col min="14335" max="14576" width="9.140625" style="200"/>
    <col min="14577" max="14577" width="8" style="200" customWidth="1"/>
    <col min="14578" max="14578" width="48.42578125" style="200" bestFit="1" customWidth="1"/>
    <col min="14579" max="14579" width="12.7109375" style="200" customWidth="1"/>
    <col min="14580" max="14580" width="9.42578125" style="200" customWidth="1"/>
    <col min="14581" max="14581" width="15.7109375" style="200" customWidth="1"/>
    <col min="14582" max="14582" width="12.28515625" style="200" customWidth="1"/>
    <col min="14583" max="14583" width="9.140625" style="200"/>
    <col min="14584" max="14584" width="16" style="200" customWidth="1"/>
    <col min="14585" max="14585" width="23.42578125" style="200" customWidth="1"/>
    <col min="14586" max="14586" width="10.42578125" style="200" bestFit="1" customWidth="1"/>
    <col min="14587" max="14588" width="10.140625" style="200" customWidth="1"/>
    <col min="14589" max="14589" width="26.7109375" style="200" customWidth="1"/>
    <col min="14590" max="14590" width="54.28515625" style="200" bestFit="1" customWidth="1"/>
    <col min="14591" max="14832" width="9.140625" style="200"/>
    <col min="14833" max="14833" width="8" style="200" customWidth="1"/>
    <col min="14834" max="14834" width="48.42578125" style="200" bestFit="1" customWidth="1"/>
    <col min="14835" max="14835" width="12.7109375" style="200" customWidth="1"/>
    <col min="14836" max="14836" width="9.42578125" style="200" customWidth="1"/>
    <col min="14837" max="14837" width="15.7109375" style="200" customWidth="1"/>
    <col min="14838" max="14838" width="12.28515625" style="200" customWidth="1"/>
    <col min="14839" max="14839" width="9.140625" style="200"/>
    <col min="14840" max="14840" width="16" style="200" customWidth="1"/>
    <col min="14841" max="14841" width="23.42578125" style="200" customWidth="1"/>
    <col min="14842" max="14842" width="10.42578125" style="200" bestFit="1" customWidth="1"/>
    <col min="14843" max="14844" width="10.140625" style="200" customWidth="1"/>
    <col min="14845" max="14845" width="26.7109375" style="200" customWidth="1"/>
    <col min="14846" max="14846" width="54.28515625" style="200" bestFit="1" customWidth="1"/>
    <col min="14847" max="15088" width="9.140625" style="200"/>
    <col min="15089" max="15089" width="8" style="200" customWidth="1"/>
    <col min="15090" max="15090" width="48.42578125" style="200" bestFit="1" customWidth="1"/>
    <col min="15091" max="15091" width="12.7109375" style="200" customWidth="1"/>
    <col min="15092" max="15092" width="9.42578125" style="200" customWidth="1"/>
    <col min="15093" max="15093" width="15.7109375" style="200" customWidth="1"/>
    <col min="15094" max="15094" width="12.28515625" style="200" customWidth="1"/>
    <col min="15095" max="15095" width="9.140625" style="200"/>
    <col min="15096" max="15096" width="16" style="200" customWidth="1"/>
    <col min="15097" max="15097" width="23.42578125" style="200" customWidth="1"/>
    <col min="15098" max="15098" width="10.42578125" style="200" bestFit="1" customWidth="1"/>
    <col min="15099" max="15100" width="10.140625" style="200" customWidth="1"/>
    <col min="15101" max="15101" width="26.7109375" style="200" customWidth="1"/>
    <col min="15102" max="15102" width="54.28515625" style="200" bestFit="1" customWidth="1"/>
    <col min="15103" max="15344" width="9.140625" style="200"/>
    <col min="15345" max="15345" width="8" style="200" customWidth="1"/>
    <col min="15346" max="15346" width="48.42578125" style="200" bestFit="1" customWidth="1"/>
    <col min="15347" max="15347" width="12.7109375" style="200" customWidth="1"/>
    <col min="15348" max="15348" width="9.42578125" style="200" customWidth="1"/>
    <col min="15349" max="15349" width="15.7109375" style="200" customWidth="1"/>
    <col min="15350" max="15350" width="12.28515625" style="200" customWidth="1"/>
    <col min="15351" max="15351" width="9.140625" style="200"/>
    <col min="15352" max="15352" width="16" style="200" customWidth="1"/>
    <col min="15353" max="15353" width="23.42578125" style="200" customWidth="1"/>
    <col min="15354" max="15354" width="10.42578125" style="200" bestFit="1" customWidth="1"/>
    <col min="15355" max="15356" width="10.140625" style="200" customWidth="1"/>
    <col min="15357" max="15357" width="26.7109375" style="200" customWidth="1"/>
    <col min="15358" max="15358" width="54.28515625" style="200" bestFit="1" customWidth="1"/>
    <col min="15359" max="15600" width="9.140625" style="200"/>
    <col min="15601" max="15601" width="8" style="200" customWidth="1"/>
    <col min="15602" max="15602" width="48.42578125" style="200" bestFit="1" customWidth="1"/>
    <col min="15603" max="15603" width="12.7109375" style="200" customWidth="1"/>
    <col min="15604" max="15604" width="9.42578125" style="200" customWidth="1"/>
    <col min="15605" max="15605" width="15.7109375" style="200" customWidth="1"/>
    <col min="15606" max="15606" width="12.28515625" style="200" customWidth="1"/>
    <col min="15607" max="15607" width="9.140625" style="200"/>
    <col min="15608" max="15608" width="16" style="200" customWidth="1"/>
    <col min="15609" max="15609" width="23.42578125" style="200" customWidth="1"/>
    <col min="15610" max="15610" width="10.42578125" style="200" bestFit="1" customWidth="1"/>
    <col min="15611" max="15612" width="10.140625" style="200" customWidth="1"/>
    <col min="15613" max="15613" width="26.7109375" style="200" customWidth="1"/>
    <col min="15614" max="15614" width="54.28515625" style="200" bestFit="1" customWidth="1"/>
    <col min="15615" max="15856" width="9.140625" style="200"/>
    <col min="15857" max="15857" width="8" style="200" customWidth="1"/>
    <col min="15858" max="15858" width="48.42578125" style="200" bestFit="1" customWidth="1"/>
    <col min="15859" max="15859" width="12.7109375" style="200" customWidth="1"/>
    <col min="15860" max="15860" width="9.42578125" style="200" customWidth="1"/>
    <col min="15861" max="15861" width="15.7109375" style="200" customWidth="1"/>
    <col min="15862" max="15862" width="12.28515625" style="200" customWidth="1"/>
    <col min="15863" max="15863" width="9.140625" style="200"/>
    <col min="15864" max="15864" width="16" style="200" customWidth="1"/>
    <col min="15865" max="15865" width="23.42578125" style="200" customWidth="1"/>
    <col min="15866" max="15866" width="10.42578125" style="200" bestFit="1" customWidth="1"/>
    <col min="15867" max="15868" width="10.140625" style="200" customWidth="1"/>
    <col min="15869" max="15869" width="26.7109375" style="200" customWidth="1"/>
    <col min="15870" max="15870" width="54.28515625" style="200" bestFit="1" customWidth="1"/>
    <col min="15871" max="16112" width="9.140625" style="200"/>
    <col min="16113" max="16113" width="8" style="200" customWidth="1"/>
    <col min="16114" max="16114" width="48.42578125" style="200" bestFit="1" customWidth="1"/>
    <col min="16115" max="16115" width="12.7109375" style="200" customWidth="1"/>
    <col min="16116" max="16116" width="9.42578125" style="200" customWidth="1"/>
    <col min="16117" max="16117" width="15.7109375" style="200" customWidth="1"/>
    <col min="16118" max="16118" width="12.28515625" style="200" customWidth="1"/>
    <col min="16119" max="16119" width="9.140625" style="200"/>
    <col min="16120" max="16120" width="16" style="200" customWidth="1"/>
    <col min="16121" max="16121" width="23.42578125" style="200" customWidth="1"/>
    <col min="16122" max="16122" width="10.42578125" style="200" bestFit="1" customWidth="1"/>
    <col min="16123" max="16124" width="10.140625" style="200" customWidth="1"/>
    <col min="16125" max="16125" width="26.7109375" style="200" customWidth="1"/>
    <col min="16126" max="16126" width="54.28515625" style="200" bestFit="1" customWidth="1"/>
    <col min="16127" max="16384" width="9.140625" style="200"/>
  </cols>
  <sheetData>
    <row r="1" spans="1:11" ht="15" customHeight="1" x14ac:dyDescent="0.2">
      <c r="A1" s="198" t="s">
        <v>267</v>
      </c>
      <c r="B1" s="541" t="s">
        <v>268</v>
      </c>
      <c r="C1" s="541"/>
      <c r="D1" s="541"/>
      <c r="E1" s="199"/>
      <c r="F1" s="199"/>
      <c r="G1" s="199"/>
      <c r="H1" s="199"/>
      <c r="I1" s="199"/>
      <c r="J1" s="199"/>
      <c r="K1" s="199"/>
    </row>
    <row r="2" spans="1:11" ht="15" customHeight="1" x14ac:dyDescent="0.2">
      <c r="A2" s="201"/>
      <c r="B2" s="201"/>
      <c r="C2" s="199"/>
      <c r="D2" s="222"/>
      <c r="E2" s="199"/>
      <c r="F2" s="199"/>
      <c r="G2" s="199"/>
      <c r="H2" s="199"/>
      <c r="I2" s="199"/>
      <c r="J2" s="199"/>
      <c r="K2" s="199"/>
    </row>
    <row r="3" spans="1:11" ht="15" customHeight="1" x14ac:dyDescent="0.2">
      <c r="A3" s="213" t="s">
        <v>166</v>
      </c>
      <c r="B3" s="255" t="s">
        <v>44</v>
      </c>
      <c r="C3" s="256"/>
      <c r="D3" s="257"/>
      <c r="E3" s="199"/>
      <c r="F3" s="199"/>
      <c r="G3" s="199"/>
      <c r="H3" s="199"/>
      <c r="I3" s="199"/>
      <c r="J3" s="199"/>
      <c r="K3" s="199"/>
    </row>
    <row r="4" spans="1:11" ht="15" customHeight="1" x14ac:dyDescent="0.2">
      <c r="A4" s="213" t="s">
        <v>167</v>
      </c>
      <c r="B4" s="459"/>
      <c r="C4" s="596"/>
      <c r="D4" s="597"/>
      <c r="E4" s="199"/>
      <c r="F4" s="199"/>
      <c r="G4" s="199"/>
      <c r="H4" s="199"/>
      <c r="I4" s="199"/>
      <c r="J4" s="199"/>
      <c r="K4" s="199"/>
    </row>
    <row r="5" spans="1:11" ht="15" customHeight="1" x14ac:dyDescent="0.2">
      <c r="A5" s="214" t="s">
        <v>168</v>
      </c>
      <c r="B5" s="460"/>
      <c r="C5" s="598"/>
      <c r="D5" s="599"/>
      <c r="E5" s="199"/>
      <c r="F5" s="199"/>
      <c r="G5" s="199"/>
      <c r="H5" s="199"/>
      <c r="I5" s="199"/>
      <c r="J5" s="199"/>
      <c r="K5" s="199"/>
    </row>
    <row r="6" spans="1:11" ht="15" customHeight="1" x14ac:dyDescent="0.2">
      <c r="A6" s="214" t="s">
        <v>169</v>
      </c>
      <c r="B6" s="455"/>
      <c r="C6" s="596"/>
      <c r="D6" s="597"/>
      <c r="E6" s="199"/>
      <c r="F6" s="199"/>
      <c r="G6" s="199"/>
      <c r="H6" s="199"/>
      <c r="I6" s="199"/>
      <c r="J6" s="199"/>
      <c r="K6" s="199"/>
    </row>
    <row r="7" spans="1:11" ht="15" customHeight="1" x14ac:dyDescent="0.2">
      <c r="A7" s="214" t="s">
        <v>170</v>
      </c>
      <c r="B7" s="255" t="s">
        <v>269</v>
      </c>
      <c r="C7" s="600"/>
      <c r="D7" s="601"/>
      <c r="E7" s="199"/>
      <c r="F7" s="199"/>
      <c r="G7" s="199"/>
      <c r="H7" s="199"/>
      <c r="I7" s="199"/>
      <c r="J7" s="199"/>
      <c r="K7" s="199"/>
    </row>
    <row r="8" spans="1:11" ht="15" customHeight="1" x14ac:dyDescent="0.2">
      <c r="A8" s="213" t="s">
        <v>172</v>
      </c>
      <c r="B8" s="461"/>
      <c r="C8" s="596"/>
      <c r="D8" s="597"/>
      <c r="E8" s="199"/>
      <c r="F8" s="215"/>
      <c r="G8" s="199"/>
      <c r="H8" s="199"/>
      <c r="I8" s="199"/>
      <c r="J8" s="199"/>
      <c r="K8" s="199"/>
    </row>
    <row r="9" spans="1:11" ht="15" customHeight="1" x14ac:dyDescent="0.2">
      <c r="A9" s="202"/>
      <c r="B9" s="202"/>
      <c r="C9" s="204"/>
      <c r="D9" s="205"/>
      <c r="E9" s="199"/>
      <c r="F9" s="199"/>
      <c r="G9" s="199"/>
      <c r="H9" s="199"/>
      <c r="I9" s="199"/>
      <c r="J9" s="199"/>
      <c r="K9" s="199"/>
    </row>
    <row r="10" spans="1:11" ht="15" customHeight="1" x14ac:dyDescent="0.2">
      <c r="A10" s="210">
        <v>5</v>
      </c>
      <c r="B10" s="225" t="s">
        <v>9</v>
      </c>
      <c r="C10" s="210" t="s">
        <v>173</v>
      </c>
      <c r="D10" s="210" t="s">
        <v>70</v>
      </c>
      <c r="E10" s="199"/>
      <c r="F10" s="199"/>
      <c r="G10" s="199"/>
      <c r="H10" s="199"/>
      <c r="I10" s="199"/>
      <c r="J10" s="199"/>
      <c r="K10" s="199"/>
    </row>
    <row r="11" spans="1:11" ht="15" customHeight="1" x14ac:dyDescent="0.2">
      <c r="A11" s="226"/>
      <c r="B11" s="227"/>
      <c r="C11" s="227"/>
      <c r="D11" s="228"/>
      <c r="E11" s="199"/>
      <c r="F11" s="199"/>
      <c r="G11" s="199"/>
      <c r="H11" s="199"/>
      <c r="I11" s="199"/>
      <c r="J11" s="199"/>
      <c r="K11" s="199"/>
    </row>
    <row r="12" spans="1:11" ht="15" customHeight="1" x14ac:dyDescent="0.2">
      <c r="A12" s="250" t="s">
        <v>174</v>
      </c>
      <c r="B12" s="229" t="s">
        <v>175</v>
      </c>
      <c r="C12" s="230">
        <f>SUM(C13:C21)</f>
        <v>0</v>
      </c>
      <c r="D12" s="230">
        <f>SUM(D13:D21)</f>
        <v>0</v>
      </c>
    </row>
    <row r="13" spans="1:11" ht="15" customHeight="1" x14ac:dyDescent="0.2">
      <c r="A13" s="268" t="s">
        <v>176</v>
      </c>
      <c r="B13" s="239" t="s">
        <v>177</v>
      </c>
      <c r="C13" s="457"/>
      <c r="D13" s="231">
        <f>ROUND(($B$8*C13/100),2)</f>
        <v>0</v>
      </c>
    </row>
    <row r="14" spans="1:11" ht="15" customHeight="1" x14ac:dyDescent="0.2">
      <c r="A14" s="268" t="s">
        <v>178</v>
      </c>
      <c r="B14" s="239" t="s">
        <v>179</v>
      </c>
      <c r="C14" s="457"/>
      <c r="D14" s="231">
        <f t="shared" ref="D14:D21" si="0">ROUND(($B$8*C14/100),2)</f>
        <v>0</v>
      </c>
    </row>
    <row r="15" spans="1:11" ht="15" customHeight="1" x14ac:dyDescent="0.2">
      <c r="A15" s="268" t="s">
        <v>180</v>
      </c>
      <c r="B15" s="239" t="s">
        <v>181</v>
      </c>
      <c r="C15" s="457"/>
      <c r="D15" s="231">
        <f t="shared" si="0"/>
        <v>0</v>
      </c>
    </row>
    <row r="16" spans="1:11" ht="15" customHeight="1" x14ac:dyDescent="0.2">
      <c r="A16" s="268" t="s">
        <v>182</v>
      </c>
      <c r="B16" s="239" t="s">
        <v>183</v>
      </c>
      <c r="C16" s="457"/>
      <c r="D16" s="231">
        <f t="shared" si="0"/>
        <v>0</v>
      </c>
    </row>
    <row r="17" spans="1:11" ht="15" customHeight="1" x14ac:dyDescent="0.2">
      <c r="A17" s="268" t="s">
        <v>184</v>
      </c>
      <c r="B17" s="239" t="s">
        <v>185</v>
      </c>
      <c r="C17" s="457"/>
      <c r="D17" s="231">
        <f t="shared" si="0"/>
        <v>0</v>
      </c>
    </row>
    <row r="18" spans="1:11" ht="15" customHeight="1" x14ac:dyDescent="0.2">
      <c r="A18" s="268" t="s">
        <v>186</v>
      </c>
      <c r="B18" s="239" t="s">
        <v>187</v>
      </c>
      <c r="C18" s="457"/>
      <c r="D18" s="231">
        <f t="shared" si="0"/>
        <v>0</v>
      </c>
    </row>
    <row r="19" spans="1:11" ht="15" customHeight="1" x14ac:dyDescent="0.2">
      <c r="A19" s="268" t="s">
        <v>188</v>
      </c>
      <c r="B19" s="239" t="s">
        <v>189</v>
      </c>
      <c r="C19" s="457"/>
      <c r="D19" s="231">
        <f t="shared" si="0"/>
        <v>0</v>
      </c>
    </row>
    <row r="20" spans="1:11" ht="15" customHeight="1" x14ac:dyDescent="0.2">
      <c r="A20" s="268" t="s">
        <v>190</v>
      </c>
      <c r="B20" s="239" t="s">
        <v>191</v>
      </c>
      <c r="C20" s="457"/>
      <c r="D20" s="231">
        <f t="shared" si="0"/>
        <v>0</v>
      </c>
    </row>
    <row r="21" spans="1:11" ht="15" customHeight="1" x14ac:dyDescent="0.2">
      <c r="A21" s="268" t="s">
        <v>192</v>
      </c>
      <c r="B21" s="239" t="s">
        <v>193</v>
      </c>
      <c r="C21" s="457"/>
      <c r="D21" s="231">
        <f t="shared" si="0"/>
        <v>0</v>
      </c>
    </row>
    <row r="22" spans="1:11" ht="15" customHeight="1" x14ac:dyDescent="0.2">
      <c r="A22" s="202"/>
      <c r="B22" s="227"/>
      <c r="C22" s="227"/>
      <c r="D22" s="228"/>
      <c r="E22" s="199"/>
      <c r="F22" s="199"/>
      <c r="G22" s="199"/>
      <c r="H22" s="199"/>
      <c r="I22" s="199"/>
      <c r="J22" s="199"/>
      <c r="K22" s="199"/>
    </row>
    <row r="23" spans="1:11" ht="15" customHeight="1" x14ac:dyDescent="0.2">
      <c r="A23" s="250" t="s">
        <v>194</v>
      </c>
      <c r="B23" s="229" t="s">
        <v>195</v>
      </c>
      <c r="C23" s="230">
        <f>SUM(C24:C30)</f>
        <v>0</v>
      </c>
      <c r="D23" s="230">
        <f>SUM(D24:D30)</f>
        <v>0</v>
      </c>
    </row>
    <row r="24" spans="1:11" ht="15" customHeight="1" x14ac:dyDescent="0.2">
      <c r="A24" s="268" t="s">
        <v>196</v>
      </c>
      <c r="B24" s="239" t="s">
        <v>197</v>
      </c>
      <c r="C24" s="457"/>
      <c r="D24" s="231">
        <f>ROUND(($B$8*C24/100),2)</f>
        <v>0</v>
      </c>
    </row>
    <row r="25" spans="1:11" ht="15" customHeight="1" x14ac:dyDescent="0.2">
      <c r="A25" s="268" t="s">
        <v>198</v>
      </c>
      <c r="B25" s="239" t="s">
        <v>199</v>
      </c>
      <c r="C25" s="457"/>
      <c r="D25" s="231">
        <f t="shared" ref="D25:D30" si="1">ROUND(($B$8*C25/100),2)</f>
        <v>0</v>
      </c>
    </row>
    <row r="26" spans="1:11" ht="15" customHeight="1" x14ac:dyDescent="0.2">
      <c r="A26" s="268" t="s">
        <v>200</v>
      </c>
      <c r="B26" s="239" t="s">
        <v>201</v>
      </c>
      <c r="C26" s="457"/>
      <c r="D26" s="231">
        <f t="shared" si="1"/>
        <v>0</v>
      </c>
      <c r="I26" s="206"/>
    </row>
    <row r="27" spans="1:11" ht="15" customHeight="1" x14ac:dyDescent="0.2">
      <c r="A27" s="268" t="s">
        <v>202</v>
      </c>
      <c r="B27" s="239" t="s">
        <v>203</v>
      </c>
      <c r="C27" s="457"/>
      <c r="D27" s="231">
        <f t="shared" si="1"/>
        <v>0</v>
      </c>
    </row>
    <row r="28" spans="1:11" ht="15" customHeight="1" x14ac:dyDescent="0.2">
      <c r="A28" s="268" t="s">
        <v>204</v>
      </c>
      <c r="B28" s="239" t="s">
        <v>205</v>
      </c>
      <c r="C28" s="457"/>
      <c r="D28" s="231">
        <f t="shared" si="1"/>
        <v>0</v>
      </c>
    </row>
    <row r="29" spans="1:11" ht="15" customHeight="1" x14ac:dyDescent="0.2">
      <c r="A29" s="268" t="s">
        <v>206</v>
      </c>
      <c r="B29" s="239" t="s">
        <v>207</v>
      </c>
      <c r="C29" s="457"/>
      <c r="D29" s="231">
        <f t="shared" si="1"/>
        <v>0</v>
      </c>
    </row>
    <row r="30" spans="1:11" ht="15" customHeight="1" x14ac:dyDescent="0.2">
      <c r="A30" s="268" t="s">
        <v>208</v>
      </c>
      <c r="B30" s="239" t="s">
        <v>209</v>
      </c>
      <c r="C30" s="457"/>
      <c r="D30" s="231">
        <f t="shared" si="1"/>
        <v>0</v>
      </c>
    </row>
    <row r="31" spans="1:11" ht="15" customHeight="1" x14ac:dyDescent="0.2">
      <c r="A31" s="202"/>
      <c r="B31" s="227"/>
      <c r="C31" s="227"/>
      <c r="D31" s="228"/>
      <c r="E31" s="199"/>
      <c r="F31" s="199"/>
      <c r="G31" s="199"/>
      <c r="H31" s="199"/>
      <c r="I31" s="199"/>
      <c r="J31" s="199"/>
      <c r="K31" s="199"/>
    </row>
    <row r="32" spans="1:11" ht="15" customHeight="1" x14ac:dyDescent="0.2">
      <c r="A32" s="250" t="s">
        <v>210</v>
      </c>
      <c r="B32" s="229" t="s">
        <v>211</v>
      </c>
      <c r="C32" s="230">
        <f>SUM(C33:C37)</f>
        <v>0</v>
      </c>
      <c r="D32" s="230">
        <f>SUM(D33:D37)</f>
        <v>0</v>
      </c>
    </row>
    <row r="33" spans="1:11" ht="15" customHeight="1" x14ac:dyDescent="0.2">
      <c r="A33" s="268" t="s">
        <v>212</v>
      </c>
      <c r="B33" s="239" t="s">
        <v>213</v>
      </c>
      <c r="C33" s="457"/>
      <c r="D33" s="231">
        <f>ROUND(($B$8*C33/100),2)</f>
        <v>0</v>
      </c>
    </row>
    <row r="34" spans="1:11" ht="15" customHeight="1" x14ac:dyDescent="0.2">
      <c r="A34" s="268" t="s">
        <v>214</v>
      </c>
      <c r="B34" s="239" t="s">
        <v>215</v>
      </c>
      <c r="C34" s="457"/>
      <c r="D34" s="231">
        <f t="shared" ref="D34:D37" si="2">ROUND(($B$8*C34/100),2)</f>
        <v>0</v>
      </c>
    </row>
    <row r="35" spans="1:11" ht="15" customHeight="1" x14ac:dyDescent="0.2">
      <c r="A35" s="268" t="s">
        <v>216</v>
      </c>
      <c r="B35" s="239" t="s">
        <v>217</v>
      </c>
      <c r="C35" s="457"/>
      <c r="D35" s="231">
        <f t="shared" si="2"/>
        <v>0</v>
      </c>
    </row>
    <row r="36" spans="1:11" ht="15" customHeight="1" x14ac:dyDescent="0.2">
      <c r="A36" s="268" t="s">
        <v>218</v>
      </c>
      <c r="B36" s="239" t="s">
        <v>219</v>
      </c>
      <c r="C36" s="457"/>
      <c r="D36" s="231">
        <f t="shared" si="2"/>
        <v>0</v>
      </c>
    </row>
    <row r="37" spans="1:11" ht="15" customHeight="1" x14ac:dyDescent="0.2">
      <c r="A37" s="268" t="s">
        <v>220</v>
      </c>
      <c r="B37" s="239" t="s">
        <v>221</v>
      </c>
      <c r="C37" s="457"/>
      <c r="D37" s="231">
        <f t="shared" si="2"/>
        <v>0</v>
      </c>
    </row>
    <row r="38" spans="1:11" ht="15" customHeight="1" x14ac:dyDescent="0.2">
      <c r="A38" s="202"/>
      <c r="B38" s="227"/>
      <c r="C38" s="227"/>
      <c r="D38" s="228"/>
      <c r="E38" s="199"/>
      <c r="F38" s="199"/>
      <c r="G38" s="199"/>
      <c r="H38" s="199"/>
      <c r="I38" s="199"/>
      <c r="J38" s="199"/>
      <c r="K38" s="199"/>
    </row>
    <row r="39" spans="1:11" ht="15" customHeight="1" x14ac:dyDescent="0.2">
      <c r="A39" s="250" t="s">
        <v>222</v>
      </c>
      <c r="B39" s="229" t="s">
        <v>223</v>
      </c>
      <c r="C39" s="230">
        <f>SUM(C40:C41)</f>
        <v>0</v>
      </c>
      <c r="D39" s="230">
        <f>SUM(D40:D41)</f>
        <v>0</v>
      </c>
    </row>
    <row r="40" spans="1:11" ht="15" customHeight="1" x14ac:dyDescent="0.2">
      <c r="A40" s="268" t="s">
        <v>224</v>
      </c>
      <c r="B40" s="239" t="s">
        <v>225</v>
      </c>
      <c r="C40" s="458"/>
      <c r="D40" s="231">
        <f>ROUND(($B$8*C40/100),2)</f>
        <v>0</v>
      </c>
      <c r="E40" s="206"/>
    </row>
    <row r="41" spans="1:11" ht="25.5" x14ac:dyDescent="0.2">
      <c r="A41" s="268" t="s">
        <v>226</v>
      </c>
      <c r="B41" s="249" t="s">
        <v>227</v>
      </c>
      <c r="C41" s="458"/>
      <c r="D41" s="231">
        <f>ROUND(($B$8*C41/100),2)</f>
        <v>0</v>
      </c>
      <c r="E41" s="206"/>
      <c r="J41" s="206"/>
    </row>
    <row r="42" spans="1:11" ht="15" customHeight="1" x14ac:dyDescent="0.2">
      <c r="A42" s="251"/>
      <c r="B42" s="227"/>
      <c r="C42" s="227"/>
      <c r="D42" s="228"/>
      <c r="E42" s="199"/>
      <c r="F42" s="199"/>
      <c r="G42" s="199"/>
      <c r="H42" s="199"/>
      <c r="J42" s="206"/>
      <c r="K42" s="199"/>
    </row>
    <row r="43" spans="1:11" ht="15" customHeight="1" x14ac:dyDescent="0.2">
      <c r="A43" s="539" t="s">
        <v>228</v>
      </c>
      <c r="B43" s="540"/>
      <c r="C43" s="230">
        <f>C12+C23+C32+C39</f>
        <v>0</v>
      </c>
      <c r="D43" s="230">
        <f>D12+D23+D32+D39</f>
        <v>0</v>
      </c>
    </row>
    <row r="44" spans="1:11" ht="15" customHeight="1" x14ac:dyDescent="0.2"/>
    <row r="45" spans="1:11" ht="15" customHeight="1" x14ac:dyDescent="0.2">
      <c r="A45" s="269">
        <v>6</v>
      </c>
      <c r="B45" s="234" t="s">
        <v>229</v>
      </c>
      <c r="C45" s="235" t="s">
        <v>173</v>
      </c>
      <c r="D45" s="235" t="s">
        <v>70</v>
      </c>
    </row>
    <row r="46" spans="1:11" ht="15" customHeight="1" x14ac:dyDescent="0.2">
      <c r="A46" s="268" t="s">
        <v>230</v>
      </c>
      <c r="B46" s="248" t="s">
        <v>231</v>
      </c>
      <c r="C46" s="237" t="e">
        <f>ROUND((D46/$B$8),4)*100</f>
        <v>#DIV/0!</v>
      </c>
      <c r="D46" s="602"/>
      <c r="E46" s="206"/>
    </row>
    <row r="47" spans="1:11" ht="15" customHeight="1" x14ac:dyDescent="0.2">
      <c r="A47" s="236" t="s">
        <v>232</v>
      </c>
      <c r="B47" s="239" t="s">
        <v>233</v>
      </c>
      <c r="C47" s="231" t="e">
        <f t="shared" ref="C47:C51" si="3">ROUND((D47/$B$8),4)*100</f>
        <v>#DIV/0!</v>
      </c>
      <c r="D47" s="603"/>
      <c r="E47" s="206"/>
    </row>
    <row r="48" spans="1:11" ht="15" customHeight="1" x14ac:dyDescent="0.2">
      <c r="A48" s="236" t="s">
        <v>234</v>
      </c>
      <c r="B48" s="239" t="s">
        <v>235</v>
      </c>
      <c r="C48" s="231" t="e">
        <f t="shared" si="3"/>
        <v>#DIV/0!</v>
      </c>
      <c r="D48" s="603"/>
      <c r="E48" s="206"/>
    </row>
    <row r="49" spans="1:5" ht="15" customHeight="1" x14ac:dyDescent="0.2">
      <c r="A49" s="236" t="s">
        <v>236</v>
      </c>
      <c r="B49" s="239" t="s">
        <v>237</v>
      </c>
      <c r="C49" s="231" t="e">
        <f t="shared" si="3"/>
        <v>#DIV/0!</v>
      </c>
      <c r="D49" s="603"/>
      <c r="E49" s="206"/>
    </row>
    <row r="50" spans="1:5" ht="15" customHeight="1" x14ac:dyDescent="0.2">
      <c r="A50" s="236" t="s">
        <v>238</v>
      </c>
      <c r="B50" s="239" t="s">
        <v>239</v>
      </c>
      <c r="C50" s="231" t="e">
        <f t="shared" si="3"/>
        <v>#DIV/0!</v>
      </c>
      <c r="D50" s="603"/>
      <c r="E50" s="206"/>
    </row>
    <row r="51" spans="1:5" ht="15" customHeight="1" x14ac:dyDescent="0.2">
      <c r="A51" s="236" t="s">
        <v>240</v>
      </c>
      <c r="B51" s="247" t="s">
        <v>241</v>
      </c>
      <c r="C51" s="241" t="e">
        <f t="shared" si="3"/>
        <v>#DIV/0!</v>
      </c>
      <c r="D51" s="604"/>
      <c r="E51" s="206"/>
    </row>
    <row r="52" spans="1:5" ht="15" customHeight="1" x14ac:dyDescent="0.2">
      <c r="A52" s="542" t="s">
        <v>242</v>
      </c>
      <c r="B52" s="543"/>
      <c r="C52" s="243" t="e">
        <f>SUM(C46:C51)</f>
        <v>#DIV/0!</v>
      </c>
      <c r="D52" s="243">
        <f>SUM(D46:D51)</f>
        <v>0</v>
      </c>
    </row>
    <row r="53" spans="1:5" ht="15" customHeight="1" x14ac:dyDescent="0.2">
      <c r="C53" s="208"/>
    </row>
    <row r="54" spans="1:5" ht="15" customHeight="1" x14ac:dyDescent="0.2">
      <c r="A54" s="537" t="s">
        <v>243</v>
      </c>
      <c r="B54" s="537"/>
      <c r="C54" s="238" t="e">
        <f>C43+C52</f>
        <v>#DIV/0!</v>
      </c>
      <c r="D54" s="232">
        <f>D43+D52</f>
        <v>0</v>
      </c>
    </row>
    <row r="55" spans="1:5" ht="15" customHeight="1" x14ac:dyDescent="0.2">
      <c r="C55" s="208"/>
    </row>
    <row r="56" spans="1:5" ht="15" customHeight="1" x14ac:dyDescent="0.2">
      <c r="A56" s="203">
        <v>7</v>
      </c>
      <c r="B56" s="203" t="s">
        <v>244</v>
      </c>
      <c r="C56" s="209"/>
      <c r="D56" s="203" t="s">
        <v>173</v>
      </c>
    </row>
    <row r="57" spans="1:5" ht="15" customHeight="1" x14ac:dyDescent="0.2">
      <c r="A57" s="240"/>
      <c r="B57" s="254" t="s">
        <v>245</v>
      </c>
      <c r="C57" s="247"/>
      <c r="D57" s="245" t="e">
        <f>C54/100</f>
        <v>#DIV/0!</v>
      </c>
    </row>
    <row r="58" spans="1:5" ht="15" customHeight="1" x14ac:dyDescent="0.2">
      <c r="A58" s="244"/>
      <c r="B58" s="242" t="s">
        <v>246</v>
      </c>
      <c r="C58" s="239"/>
      <c r="D58" s="246">
        <f>'FATOR K'!K7</f>
        <v>0</v>
      </c>
    </row>
    <row r="59" spans="1:5" ht="15" customHeight="1" x14ac:dyDescent="0.2">
      <c r="A59" s="244"/>
      <c r="B59" s="242" t="s">
        <v>145</v>
      </c>
      <c r="C59" s="239"/>
      <c r="D59" s="246">
        <f>'FATOR K'!K8</f>
        <v>0</v>
      </c>
    </row>
    <row r="60" spans="1:5" ht="15" customHeight="1" x14ac:dyDescent="0.2">
      <c r="A60" s="244"/>
      <c r="B60" s="254" t="s">
        <v>146</v>
      </c>
      <c r="C60" s="247"/>
      <c r="D60" s="246">
        <f>'FATOR K'!K9</f>
        <v>0</v>
      </c>
    </row>
    <row r="61" spans="1:5" ht="15" customHeight="1" x14ac:dyDescent="0.2">
      <c r="A61" s="244"/>
      <c r="B61" s="242" t="s">
        <v>147</v>
      </c>
      <c r="C61" s="239"/>
      <c r="D61" s="253">
        <f>'FATOR K'!K10</f>
        <v>0</v>
      </c>
    </row>
    <row r="62" spans="1:5" ht="15" customHeight="1" x14ac:dyDescent="0.2">
      <c r="A62" s="244"/>
      <c r="B62" s="248" t="s">
        <v>148</v>
      </c>
      <c r="C62" s="265">
        <f>'FATOR K'!$J$11</f>
        <v>0</v>
      </c>
      <c r="D62" s="240"/>
    </row>
    <row r="63" spans="1:5" ht="15" customHeight="1" x14ac:dyDescent="0.2">
      <c r="A63" s="244"/>
      <c r="B63" s="239" t="s">
        <v>149</v>
      </c>
      <c r="C63" s="264">
        <f>'FATOR K'!$J$12</f>
        <v>0</v>
      </c>
      <c r="D63" s="244"/>
    </row>
    <row r="64" spans="1:5" ht="15" customHeight="1" x14ac:dyDescent="0.2">
      <c r="A64" s="244"/>
      <c r="B64" s="239" t="s">
        <v>150</v>
      </c>
      <c r="C64" s="264">
        <f>'FATOR K'!$J$13</f>
        <v>0</v>
      </c>
      <c r="D64" s="244"/>
    </row>
    <row r="65" spans="1:4" ht="15" customHeight="1" x14ac:dyDescent="0.2">
      <c r="A65" s="236"/>
      <c r="B65" s="239" t="s">
        <v>151</v>
      </c>
      <c r="C65" s="264">
        <f>'FATOR K'!$J$14</f>
        <v>0</v>
      </c>
      <c r="D65" s="236"/>
    </row>
    <row r="66" spans="1:4" ht="15" customHeight="1" x14ac:dyDescent="0.2"/>
    <row r="67" spans="1:4" ht="15" customHeight="1" x14ac:dyDescent="0.2">
      <c r="A67" s="537" t="s">
        <v>247</v>
      </c>
      <c r="B67" s="537"/>
      <c r="C67" s="537"/>
      <c r="D67" s="252" t="e">
        <f>(1+D57+D59)*(1+D60)*(1+D61)</f>
        <v>#DIV/0!</v>
      </c>
    </row>
    <row r="68" spans="1:4" ht="15" customHeight="1" x14ac:dyDescent="0.2">
      <c r="B68" s="204"/>
      <c r="C68" s="204"/>
    </row>
    <row r="69" spans="1:4" ht="15" customHeight="1" x14ac:dyDescent="0.2">
      <c r="A69" s="538" t="s">
        <v>248</v>
      </c>
      <c r="B69" s="538"/>
      <c r="C69" s="538"/>
      <c r="D69" s="224" t="e">
        <f>D67*B8</f>
        <v>#DIV/0!</v>
      </c>
    </row>
    <row r="70" spans="1:4" ht="15" customHeight="1" x14ac:dyDescent="0.2"/>
    <row r="71" spans="1:4" ht="15" customHeight="1" x14ac:dyDescent="0.2"/>
    <row r="72" spans="1:4" ht="15" customHeight="1" x14ac:dyDescent="0.2"/>
    <row r="73" spans="1:4" ht="15" customHeight="1" x14ac:dyDescent="0.2"/>
    <row r="74" spans="1:4" ht="15" customHeight="1" x14ac:dyDescent="0.2"/>
    <row r="75" spans="1:4" ht="15" customHeight="1" x14ac:dyDescent="0.2"/>
    <row r="76" spans="1:4" ht="15" customHeight="1" x14ac:dyDescent="0.2"/>
    <row r="77" spans="1:4" ht="15" customHeight="1" x14ac:dyDescent="0.2"/>
    <row r="78" spans="1:4" ht="15" customHeight="1" x14ac:dyDescent="0.2"/>
    <row r="79" spans="1:4" ht="15" customHeight="1" x14ac:dyDescent="0.2"/>
    <row r="80" spans="1:4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</sheetData>
  <mergeCells count="6">
    <mergeCell ref="A69:C69"/>
    <mergeCell ref="B1:D1"/>
    <mergeCell ref="A43:B43"/>
    <mergeCell ref="A52:B52"/>
    <mergeCell ref="A54:B54"/>
    <mergeCell ref="A67:C6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0" orientation="portrait" horizontalDpi="300" verticalDpi="300" r:id="rId1"/>
  <headerFooter>
    <oddFooter>Página &amp;P&amp;R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B3719-C04F-440E-9A3E-0ABFD084E19F}">
  <sheetPr codeName="Planilha20">
    <tabColor theme="9" tint="-0.499984740745262"/>
    <pageSetUpPr fitToPage="1"/>
  </sheetPr>
  <dimension ref="A1:K108"/>
  <sheetViews>
    <sheetView workbookViewId="0">
      <selection activeCell="B8" sqref="B8"/>
    </sheetView>
  </sheetViews>
  <sheetFormatPr defaultColWidth="9.140625" defaultRowHeight="12.75" x14ac:dyDescent="0.2"/>
  <cols>
    <col min="1" max="1" width="10.42578125" style="200" bestFit="1" customWidth="1"/>
    <col min="2" max="2" width="59" style="200" customWidth="1"/>
    <col min="3" max="3" width="10.7109375" style="207" customWidth="1"/>
    <col min="4" max="4" width="13.28515625" style="200" customWidth="1"/>
    <col min="5" max="8" width="5.42578125" style="204" customWidth="1"/>
    <col min="9" max="9" width="26" style="204" customWidth="1"/>
    <col min="10" max="10" width="5.7109375" style="204" customWidth="1"/>
    <col min="11" max="11" width="5.42578125" style="204" customWidth="1"/>
    <col min="12" max="240" width="9.140625" style="200"/>
    <col min="241" max="241" width="8" style="200" customWidth="1"/>
    <col min="242" max="242" width="48.42578125" style="200" bestFit="1" customWidth="1"/>
    <col min="243" max="243" width="12.7109375" style="200" customWidth="1"/>
    <col min="244" max="244" width="9.42578125" style="200" customWidth="1"/>
    <col min="245" max="245" width="15.7109375" style="200" customWidth="1"/>
    <col min="246" max="246" width="12.28515625" style="200" customWidth="1"/>
    <col min="247" max="247" width="9.140625" style="200"/>
    <col min="248" max="248" width="16" style="200" customWidth="1"/>
    <col min="249" max="249" width="23.42578125" style="200" customWidth="1"/>
    <col min="250" max="250" width="10.42578125" style="200" bestFit="1" customWidth="1"/>
    <col min="251" max="252" width="10.140625" style="200" customWidth="1"/>
    <col min="253" max="253" width="26.7109375" style="200" customWidth="1"/>
    <col min="254" max="254" width="54.28515625" style="200" bestFit="1" customWidth="1"/>
    <col min="255" max="496" width="9.140625" style="200"/>
    <col min="497" max="497" width="8" style="200" customWidth="1"/>
    <col min="498" max="498" width="48.42578125" style="200" bestFit="1" customWidth="1"/>
    <col min="499" max="499" width="12.7109375" style="200" customWidth="1"/>
    <col min="500" max="500" width="9.42578125" style="200" customWidth="1"/>
    <col min="501" max="501" width="15.7109375" style="200" customWidth="1"/>
    <col min="502" max="502" width="12.28515625" style="200" customWidth="1"/>
    <col min="503" max="503" width="9.140625" style="200"/>
    <col min="504" max="504" width="16" style="200" customWidth="1"/>
    <col min="505" max="505" width="23.42578125" style="200" customWidth="1"/>
    <col min="506" max="506" width="10.42578125" style="200" bestFit="1" customWidth="1"/>
    <col min="507" max="508" width="10.140625" style="200" customWidth="1"/>
    <col min="509" max="509" width="26.7109375" style="200" customWidth="1"/>
    <col min="510" max="510" width="54.28515625" style="200" bestFit="1" customWidth="1"/>
    <col min="511" max="752" width="9.140625" style="200"/>
    <col min="753" max="753" width="8" style="200" customWidth="1"/>
    <col min="754" max="754" width="48.42578125" style="200" bestFit="1" customWidth="1"/>
    <col min="755" max="755" width="12.7109375" style="200" customWidth="1"/>
    <col min="756" max="756" width="9.42578125" style="200" customWidth="1"/>
    <col min="757" max="757" width="15.7109375" style="200" customWidth="1"/>
    <col min="758" max="758" width="12.28515625" style="200" customWidth="1"/>
    <col min="759" max="759" width="9.140625" style="200"/>
    <col min="760" max="760" width="16" style="200" customWidth="1"/>
    <col min="761" max="761" width="23.42578125" style="200" customWidth="1"/>
    <col min="762" max="762" width="10.42578125" style="200" bestFit="1" customWidth="1"/>
    <col min="763" max="764" width="10.140625" style="200" customWidth="1"/>
    <col min="765" max="765" width="26.7109375" style="200" customWidth="1"/>
    <col min="766" max="766" width="54.28515625" style="200" bestFit="1" customWidth="1"/>
    <col min="767" max="1008" width="9.140625" style="200"/>
    <col min="1009" max="1009" width="8" style="200" customWidth="1"/>
    <col min="1010" max="1010" width="48.42578125" style="200" bestFit="1" customWidth="1"/>
    <col min="1011" max="1011" width="12.7109375" style="200" customWidth="1"/>
    <col min="1012" max="1012" width="9.42578125" style="200" customWidth="1"/>
    <col min="1013" max="1013" width="15.7109375" style="200" customWidth="1"/>
    <col min="1014" max="1014" width="12.28515625" style="200" customWidth="1"/>
    <col min="1015" max="1015" width="9.140625" style="200"/>
    <col min="1016" max="1016" width="16" style="200" customWidth="1"/>
    <col min="1017" max="1017" width="23.42578125" style="200" customWidth="1"/>
    <col min="1018" max="1018" width="10.42578125" style="200" bestFit="1" customWidth="1"/>
    <col min="1019" max="1020" width="10.140625" style="200" customWidth="1"/>
    <col min="1021" max="1021" width="26.7109375" style="200" customWidth="1"/>
    <col min="1022" max="1022" width="54.28515625" style="200" bestFit="1" customWidth="1"/>
    <col min="1023" max="1264" width="9.140625" style="200"/>
    <col min="1265" max="1265" width="8" style="200" customWidth="1"/>
    <col min="1266" max="1266" width="48.42578125" style="200" bestFit="1" customWidth="1"/>
    <col min="1267" max="1267" width="12.7109375" style="200" customWidth="1"/>
    <col min="1268" max="1268" width="9.42578125" style="200" customWidth="1"/>
    <col min="1269" max="1269" width="15.7109375" style="200" customWidth="1"/>
    <col min="1270" max="1270" width="12.28515625" style="200" customWidth="1"/>
    <col min="1271" max="1271" width="9.140625" style="200"/>
    <col min="1272" max="1272" width="16" style="200" customWidth="1"/>
    <col min="1273" max="1273" width="23.42578125" style="200" customWidth="1"/>
    <col min="1274" max="1274" width="10.42578125" style="200" bestFit="1" customWidth="1"/>
    <col min="1275" max="1276" width="10.140625" style="200" customWidth="1"/>
    <col min="1277" max="1277" width="26.7109375" style="200" customWidth="1"/>
    <col min="1278" max="1278" width="54.28515625" style="200" bestFit="1" customWidth="1"/>
    <col min="1279" max="1520" width="9.140625" style="200"/>
    <col min="1521" max="1521" width="8" style="200" customWidth="1"/>
    <col min="1522" max="1522" width="48.42578125" style="200" bestFit="1" customWidth="1"/>
    <col min="1523" max="1523" width="12.7109375" style="200" customWidth="1"/>
    <col min="1524" max="1524" width="9.42578125" style="200" customWidth="1"/>
    <col min="1525" max="1525" width="15.7109375" style="200" customWidth="1"/>
    <col min="1526" max="1526" width="12.28515625" style="200" customWidth="1"/>
    <col min="1527" max="1527" width="9.140625" style="200"/>
    <col min="1528" max="1528" width="16" style="200" customWidth="1"/>
    <col min="1529" max="1529" width="23.42578125" style="200" customWidth="1"/>
    <col min="1530" max="1530" width="10.42578125" style="200" bestFit="1" customWidth="1"/>
    <col min="1531" max="1532" width="10.140625" style="200" customWidth="1"/>
    <col min="1533" max="1533" width="26.7109375" style="200" customWidth="1"/>
    <col min="1534" max="1534" width="54.28515625" style="200" bestFit="1" customWidth="1"/>
    <col min="1535" max="1776" width="9.140625" style="200"/>
    <col min="1777" max="1777" width="8" style="200" customWidth="1"/>
    <col min="1778" max="1778" width="48.42578125" style="200" bestFit="1" customWidth="1"/>
    <col min="1779" max="1779" width="12.7109375" style="200" customWidth="1"/>
    <col min="1780" max="1780" width="9.42578125" style="200" customWidth="1"/>
    <col min="1781" max="1781" width="15.7109375" style="200" customWidth="1"/>
    <col min="1782" max="1782" width="12.28515625" style="200" customWidth="1"/>
    <col min="1783" max="1783" width="9.140625" style="200"/>
    <col min="1784" max="1784" width="16" style="200" customWidth="1"/>
    <col min="1785" max="1785" width="23.42578125" style="200" customWidth="1"/>
    <col min="1786" max="1786" width="10.42578125" style="200" bestFit="1" customWidth="1"/>
    <col min="1787" max="1788" width="10.140625" style="200" customWidth="1"/>
    <col min="1789" max="1789" width="26.7109375" style="200" customWidth="1"/>
    <col min="1790" max="1790" width="54.28515625" style="200" bestFit="1" customWidth="1"/>
    <col min="1791" max="2032" width="9.140625" style="200"/>
    <col min="2033" max="2033" width="8" style="200" customWidth="1"/>
    <col min="2034" max="2034" width="48.42578125" style="200" bestFit="1" customWidth="1"/>
    <col min="2035" max="2035" width="12.7109375" style="200" customWidth="1"/>
    <col min="2036" max="2036" width="9.42578125" style="200" customWidth="1"/>
    <col min="2037" max="2037" width="15.7109375" style="200" customWidth="1"/>
    <col min="2038" max="2038" width="12.28515625" style="200" customWidth="1"/>
    <col min="2039" max="2039" width="9.140625" style="200"/>
    <col min="2040" max="2040" width="16" style="200" customWidth="1"/>
    <col min="2041" max="2041" width="23.42578125" style="200" customWidth="1"/>
    <col min="2042" max="2042" width="10.42578125" style="200" bestFit="1" customWidth="1"/>
    <col min="2043" max="2044" width="10.140625" style="200" customWidth="1"/>
    <col min="2045" max="2045" width="26.7109375" style="200" customWidth="1"/>
    <col min="2046" max="2046" width="54.28515625" style="200" bestFit="1" customWidth="1"/>
    <col min="2047" max="2288" width="9.140625" style="200"/>
    <col min="2289" max="2289" width="8" style="200" customWidth="1"/>
    <col min="2290" max="2290" width="48.42578125" style="200" bestFit="1" customWidth="1"/>
    <col min="2291" max="2291" width="12.7109375" style="200" customWidth="1"/>
    <col min="2292" max="2292" width="9.42578125" style="200" customWidth="1"/>
    <col min="2293" max="2293" width="15.7109375" style="200" customWidth="1"/>
    <col min="2294" max="2294" width="12.28515625" style="200" customWidth="1"/>
    <col min="2295" max="2295" width="9.140625" style="200"/>
    <col min="2296" max="2296" width="16" style="200" customWidth="1"/>
    <col min="2297" max="2297" width="23.42578125" style="200" customWidth="1"/>
    <col min="2298" max="2298" width="10.42578125" style="200" bestFit="1" customWidth="1"/>
    <col min="2299" max="2300" width="10.140625" style="200" customWidth="1"/>
    <col min="2301" max="2301" width="26.7109375" style="200" customWidth="1"/>
    <col min="2302" max="2302" width="54.28515625" style="200" bestFit="1" customWidth="1"/>
    <col min="2303" max="2544" width="9.140625" style="200"/>
    <col min="2545" max="2545" width="8" style="200" customWidth="1"/>
    <col min="2546" max="2546" width="48.42578125" style="200" bestFit="1" customWidth="1"/>
    <col min="2547" max="2547" width="12.7109375" style="200" customWidth="1"/>
    <col min="2548" max="2548" width="9.42578125" style="200" customWidth="1"/>
    <col min="2549" max="2549" width="15.7109375" style="200" customWidth="1"/>
    <col min="2550" max="2550" width="12.28515625" style="200" customWidth="1"/>
    <col min="2551" max="2551" width="9.140625" style="200"/>
    <col min="2552" max="2552" width="16" style="200" customWidth="1"/>
    <col min="2553" max="2553" width="23.42578125" style="200" customWidth="1"/>
    <col min="2554" max="2554" width="10.42578125" style="200" bestFit="1" customWidth="1"/>
    <col min="2555" max="2556" width="10.140625" style="200" customWidth="1"/>
    <col min="2557" max="2557" width="26.7109375" style="200" customWidth="1"/>
    <col min="2558" max="2558" width="54.28515625" style="200" bestFit="1" customWidth="1"/>
    <col min="2559" max="2800" width="9.140625" style="200"/>
    <col min="2801" max="2801" width="8" style="200" customWidth="1"/>
    <col min="2802" max="2802" width="48.42578125" style="200" bestFit="1" customWidth="1"/>
    <col min="2803" max="2803" width="12.7109375" style="200" customWidth="1"/>
    <col min="2804" max="2804" width="9.42578125" style="200" customWidth="1"/>
    <col min="2805" max="2805" width="15.7109375" style="200" customWidth="1"/>
    <col min="2806" max="2806" width="12.28515625" style="200" customWidth="1"/>
    <col min="2807" max="2807" width="9.140625" style="200"/>
    <col min="2808" max="2808" width="16" style="200" customWidth="1"/>
    <col min="2809" max="2809" width="23.42578125" style="200" customWidth="1"/>
    <col min="2810" max="2810" width="10.42578125" style="200" bestFit="1" customWidth="1"/>
    <col min="2811" max="2812" width="10.140625" style="200" customWidth="1"/>
    <col min="2813" max="2813" width="26.7109375" style="200" customWidth="1"/>
    <col min="2814" max="2814" width="54.28515625" style="200" bestFit="1" customWidth="1"/>
    <col min="2815" max="3056" width="9.140625" style="200"/>
    <col min="3057" max="3057" width="8" style="200" customWidth="1"/>
    <col min="3058" max="3058" width="48.42578125" style="200" bestFit="1" customWidth="1"/>
    <col min="3059" max="3059" width="12.7109375" style="200" customWidth="1"/>
    <col min="3060" max="3060" width="9.42578125" style="200" customWidth="1"/>
    <col min="3061" max="3061" width="15.7109375" style="200" customWidth="1"/>
    <col min="3062" max="3062" width="12.28515625" style="200" customWidth="1"/>
    <col min="3063" max="3063" width="9.140625" style="200"/>
    <col min="3064" max="3064" width="16" style="200" customWidth="1"/>
    <col min="3065" max="3065" width="23.42578125" style="200" customWidth="1"/>
    <col min="3066" max="3066" width="10.42578125" style="200" bestFit="1" customWidth="1"/>
    <col min="3067" max="3068" width="10.140625" style="200" customWidth="1"/>
    <col min="3069" max="3069" width="26.7109375" style="200" customWidth="1"/>
    <col min="3070" max="3070" width="54.28515625" style="200" bestFit="1" customWidth="1"/>
    <col min="3071" max="3312" width="9.140625" style="200"/>
    <col min="3313" max="3313" width="8" style="200" customWidth="1"/>
    <col min="3314" max="3314" width="48.42578125" style="200" bestFit="1" customWidth="1"/>
    <col min="3315" max="3315" width="12.7109375" style="200" customWidth="1"/>
    <col min="3316" max="3316" width="9.42578125" style="200" customWidth="1"/>
    <col min="3317" max="3317" width="15.7109375" style="200" customWidth="1"/>
    <col min="3318" max="3318" width="12.28515625" style="200" customWidth="1"/>
    <col min="3319" max="3319" width="9.140625" style="200"/>
    <col min="3320" max="3320" width="16" style="200" customWidth="1"/>
    <col min="3321" max="3321" width="23.42578125" style="200" customWidth="1"/>
    <col min="3322" max="3322" width="10.42578125" style="200" bestFit="1" customWidth="1"/>
    <col min="3323" max="3324" width="10.140625" style="200" customWidth="1"/>
    <col min="3325" max="3325" width="26.7109375" style="200" customWidth="1"/>
    <col min="3326" max="3326" width="54.28515625" style="200" bestFit="1" customWidth="1"/>
    <col min="3327" max="3568" width="9.140625" style="200"/>
    <col min="3569" max="3569" width="8" style="200" customWidth="1"/>
    <col min="3570" max="3570" width="48.42578125" style="200" bestFit="1" customWidth="1"/>
    <col min="3571" max="3571" width="12.7109375" style="200" customWidth="1"/>
    <col min="3572" max="3572" width="9.42578125" style="200" customWidth="1"/>
    <col min="3573" max="3573" width="15.7109375" style="200" customWidth="1"/>
    <col min="3574" max="3574" width="12.28515625" style="200" customWidth="1"/>
    <col min="3575" max="3575" width="9.140625" style="200"/>
    <col min="3576" max="3576" width="16" style="200" customWidth="1"/>
    <col min="3577" max="3577" width="23.42578125" style="200" customWidth="1"/>
    <col min="3578" max="3578" width="10.42578125" style="200" bestFit="1" customWidth="1"/>
    <col min="3579" max="3580" width="10.140625" style="200" customWidth="1"/>
    <col min="3581" max="3581" width="26.7109375" style="200" customWidth="1"/>
    <col min="3582" max="3582" width="54.28515625" style="200" bestFit="1" customWidth="1"/>
    <col min="3583" max="3824" width="9.140625" style="200"/>
    <col min="3825" max="3825" width="8" style="200" customWidth="1"/>
    <col min="3826" max="3826" width="48.42578125" style="200" bestFit="1" customWidth="1"/>
    <col min="3827" max="3827" width="12.7109375" style="200" customWidth="1"/>
    <col min="3828" max="3828" width="9.42578125" style="200" customWidth="1"/>
    <col min="3829" max="3829" width="15.7109375" style="200" customWidth="1"/>
    <col min="3830" max="3830" width="12.28515625" style="200" customWidth="1"/>
    <col min="3831" max="3831" width="9.140625" style="200"/>
    <col min="3832" max="3832" width="16" style="200" customWidth="1"/>
    <col min="3833" max="3833" width="23.42578125" style="200" customWidth="1"/>
    <col min="3834" max="3834" width="10.42578125" style="200" bestFit="1" customWidth="1"/>
    <col min="3835" max="3836" width="10.140625" style="200" customWidth="1"/>
    <col min="3837" max="3837" width="26.7109375" style="200" customWidth="1"/>
    <col min="3838" max="3838" width="54.28515625" style="200" bestFit="1" customWidth="1"/>
    <col min="3839" max="4080" width="9.140625" style="200"/>
    <col min="4081" max="4081" width="8" style="200" customWidth="1"/>
    <col min="4082" max="4082" width="48.42578125" style="200" bestFit="1" customWidth="1"/>
    <col min="4083" max="4083" width="12.7109375" style="200" customWidth="1"/>
    <col min="4084" max="4084" width="9.42578125" style="200" customWidth="1"/>
    <col min="4085" max="4085" width="15.7109375" style="200" customWidth="1"/>
    <col min="4086" max="4086" width="12.28515625" style="200" customWidth="1"/>
    <col min="4087" max="4087" width="9.140625" style="200"/>
    <col min="4088" max="4088" width="16" style="200" customWidth="1"/>
    <col min="4089" max="4089" width="23.42578125" style="200" customWidth="1"/>
    <col min="4090" max="4090" width="10.42578125" style="200" bestFit="1" customWidth="1"/>
    <col min="4091" max="4092" width="10.140625" style="200" customWidth="1"/>
    <col min="4093" max="4093" width="26.7109375" style="200" customWidth="1"/>
    <col min="4094" max="4094" width="54.28515625" style="200" bestFit="1" customWidth="1"/>
    <col min="4095" max="4336" width="9.140625" style="200"/>
    <col min="4337" max="4337" width="8" style="200" customWidth="1"/>
    <col min="4338" max="4338" width="48.42578125" style="200" bestFit="1" customWidth="1"/>
    <col min="4339" max="4339" width="12.7109375" style="200" customWidth="1"/>
    <col min="4340" max="4340" width="9.42578125" style="200" customWidth="1"/>
    <col min="4341" max="4341" width="15.7109375" style="200" customWidth="1"/>
    <col min="4342" max="4342" width="12.28515625" style="200" customWidth="1"/>
    <col min="4343" max="4343" width="9.140625" style="200"/>
    <col min="4344" max="4344" width="16" style="200" customWidth="1"/>
    <col min="4345" max="4345" width="23.42578125" style="200" customWidth="1"/>
    <col min="4346" max="4346" width="10.42578125" style="200" bestFit="1" customWidth="1"/>
    <col min="4347" max="4348" width="10.140625" style="200" customWidth="1"/>
    <col min="4349" max="4349" width="26.7109375" style="200" customWidth="1"/>
    <col min="4350" max="4350" width="54.28515625" style="200" bestFit="1" customWidth="1"/>
    <col min="4351" max="4592" width="9.140625" style="200"/>
    <col min="4593" max="4593" width="8" style="200" customWidth="1"/>
    <col min="4594" max="4594" width="48.42578125" style="200" bestFit="1" customWidth="1"/>
    <col min="4595" max="4595" width="12.7109375" style="200" customWidth="1"/>
    <col min="4596" max="4596" width="9.42578125" style="200" customWidth="1"/>
    <col min="4597" max="4597" width="15.7109375" style="200" customWidth="1"/>
    <col min="4598" max="4598" width="12.28515625" style="200" customWidth="1"/>
    <col min="4599" max="4599" width="9.140625" style="200"/>
    <col min="4600" max="4600" width="16" style="200" customWidth="1"/>
    <col min="4601" max="4601" width="23.42578125" style="200" customWidth="1"/>
    <col min="4602" max="4602" width="10.42578125" style="200" bestFit="1" customWidth="1"/>
    <col min="4603" max="4604" width="10.140625" style="200" customWidth="1"/>
    <col min="4605" max="4605" width="26.7109375" style="200" customWidth="1"/>
    <col min="4606" max="4606" width="54.28515625" style="200" bestFit="1" customWidth="1"/>
    <col min="4607" max="4848" width="9.140625" style="200"/>
    <col min="4849" max="4849" width="8" style="200" customWidth="1"/>
    <col min="4850" max="4850" width="48.42578125" style="200" bestFit="1" customWidth="1"/>
    <col min="4851" max="4851" width="12.7109375" style="200" customWidth="1"/>
    <col min="4852" max="4852" width="9.42578125" style="200" customWidth="1"/>
    <col min="4853" max="4853" width="15.7109375" style="200" customWidth="1"/>
    <col min="4854" max="4854" width="12.28515625" style="200" customWidth="1"/>
    <col min="4855" max="4855" width="9.140625" style="200"/>
    <col min="4856" max="4856" width="16" style="200" customWidth="1"/>
    <col min="4857" max="4857" width="23.42578125" style="200" customWidth="1"/>
    <col min="4858" max="4858" width="10.42578125" style="200" bestFit="1" customWidth="1"/>
    <col min="4859" max="4860" width="10.140625" style="200" customWidth="1"/>
    <col min="4861" max="4861" width="26.7109375" style="200" customWidth="1"/>
    <col min="4862" max="4862" width="54.28515625" style="200" bestFit="1" customWidth="1"/>
    <col min="4863" max="5104" width="9.140625" style="200"/>
    <col min="5105" max="5105" width="8" style="200" customWidth="1"/>
    <col min="5106" max="5106" width="48.42578125" style="200" bestFit="1" customWidth="1"/>
    <col min="5107" max="5107" width="12.7109375" style="200" customWidth="1"/>
    <col min="5108" max="5108" width="9.42578125" style="200" customWidth="1"/>
    <col min="5109" max="5109" width="15.7109375" style="200" customWidth="1"/>
    <col min="5110" max="5110" width="12.28515625" style="200" customWidth="1"/>
    <col min="5111" max="5111" width="9.140625" style="200"/>
    <col min="5112" max="5112" width="16" style="200" customWidth="1"/>
    <col min="5113" max="5113" width="23.42578125" style="200" customWidth="1"/>
    <col min="5114" max="5114" width="10.42578125" style="200" bestFit="1" customWidth="1"/>
    <col min="5115" max="5116" width="10.140625" style="200" customWidth="1"/>
    <col min="5117" max="5117" width="26.7109375" style="200" customWidth="1"/>
    <col min="5118" max="5118" width="54.28515625" style="200" bestFit="1" customWidth="1"/>
    <col min="5119" max="5360" width="9.140625" style="200"/>
    <col min="5361" max="5361" width="8" style="200" customWidth="1"/>
    <col min="5362" max="5362" width="48.42578125" style="200" bestFit="1" customWidth="1"/>
    <col min="5363" max="5363" width="12.7109375" style="200" customWidth="1"/>
    <col min="5364" max="5364" width="9.42578125" style="200" customWidth="1"/>
    <col min="5365" max="5365" width="15.7109375" style="200" customWidth="1"/>
    <col min="5366" max="5366" width="12.28515625" style="200" customWidth="1"/>
    <col min="5367" max="5367" width="9.140625" style="200"/>
    <col min="5368" max="5368" width="16" style="200" customWidth="1"/>
    <col min="5369" max="5369" width="23.42578125" style="200" customWidth="1"/>
    <col min="5370" max="5370" width="10.42578125" style="200" bestFit="1" customWidth="1"/>
    <col min="5371" max="5372" width="10.140625" style="200" customWidth="1"/>
    <col min="5373" max="5373" width="26.7109375" style="200" customWidth="1"/>
    <col min="5374" max="5374" width="54.28515625" style="200" bestFit="1" customWidth="1"/>
    <col min="5375" max="5616" width="9.140625" style="200"/>
    <col min="5617" max="5617" width="8" style="200" customWidth="1"/>
    <col min="5618" max="5618" width="48.42578125" style="200" bestFit="1" customWidth="1"/>
    <col min="5619" max="5619" width="12.7109375" style="200" customWidth="1"/>
    <col min="5620" max="5620" width="9.42578125" style="200" customWidth="1"/>
    <col min="5621" max="5621" width="15.7109375" style="200" customWidth="1"/>
    <col min="5622" max="5622" width="12.28515625" style="200" customWidth="1"/>
    <col min="5623" max="5623" width="9.140625" style="200"/>
    <col min="5624" max="5624" width="16" style="200" customWidth="1"/>
    <col min="5625" max="5625" width="23.42578125" style="200" customWidth="1"/>
    <col min="5626" max="5626" width="10.42578125" style="200" bestFit="1" customWidth="1"/>
    <col min="5627" max="5628" width="10.140625" style="200" customWidth="1"/>
    <col min="5629" max="5629" width="26.7109375" style="200" customWidth="1"/>
    <col min="5630" max="5630" width="54.28515625" style="200" bestFit="1" customWidth="1"/>
    <col min="5631" max="5872" width="9.140625" style="200"/>
    <col min="5873" max="5873" width="8" style="200" customWidth="1"/>
    <col min="5874" max="5874" width="48.42578125" style="200" bestFit="1" customWidth="1"/>
    <col min="5875" max="5875" width="12.7109375" style="200" customWidth="1"/>
    <col min="5876" max="5876" width="9.42578125" style="200" customWidth="1"/>
    <col min="5877" max="5877" width="15.7109375" style="200" customWidth="1"/>
    <col min="5878" max="5878" width="12.28515625" style="200" customWidth="1"/>
    <col min="5879" max="5879" width="9.140625" style="200"/>
    <col min="5880" max="5880" width="16" style="200" customWidth="1"/>
    <col min="5881" max="5881" width="23.42578125" style="200" customWidth="1"/>
    <col min="5882" max="5882" width="10.42578125" style="200" bestFit="1" customWidth="1"/>
    <col min="5883" max="5884" width="10.140625" style="200" customWidth="1"/>
    <col min="5885" max="5885" width="26.7109375" style="200" customWidth="1"/>
    <col min="5886" max="5886" width="54.28515625" style="200" bestFit="1" customWidth="1"/>
    <col min="5887" max="6128" width="9.140625" style="200"/>
    <col min="6129" max="6129" width="8" style="200" customWidth="1"/>
    <col min="6130" max="6130" width="48.42578125" style="200" bestFit="1" customWidth="1"/>
    <col min="6131" max="6131" width="12.7109375" style="200" customWidth="1"/>
    <col min="6132" max="6132" width="9.42578125" style="200" customWidth="1"/>
    <col min="6133" max="6133" width="15.7109375" style="200" customWidth="1"/>
    <col min="6134" max="6134" width="12.28515625" style="200" customWidth="1"/>
    <col min="6135" max="6135" width="9.140625" style="200"/>
    <col min="6136" max="6136" width="16" style="200" customWidth="1"/>
    <col min="6137" max="6137" width="23.42578125" style="200" customWidth="1"/>
    <col min="6138" max="6138" width="10.42578125" style="200" bestFit="1" customWidth="1"/>
    <col min="6139" max="6140" width="10.140625" style="200" customWidth="1"/>
    <col min="6141" max="6141" width="26.7109375" style="200" customWidth="1"/>
    <col min="6142" max="6142" width="54.28515625" style="200" bestFit="1" customWidth="1"/>
    <col min="6143" max="6384" width="9.140625" style="200"/>
    <col min="6385" max="6385" width="8" style="200" customWidth="1"/>
    <col min="6386" max="6386" width="48.42578125" style="200" bestFit="1" customWidth="1"/>
    <col min="6387" max="6387" width="12.7109375" style="200" customWidth="1"/>
    <col min="6388" max="6388" width="9.42578125" style="200" customWidth="1"/>
    <col min="6389" max="6389" width="15.7109375" style="200" customWidth="1"/>
    <col min="6390" max="6390" width="12.28515625" style="200" customWidth="1"/>
    <col min="6391" max="6391" width="9.140625" style="200"/>
    <col min="6392" max="6392" width="16" style="200" customWidth="1"/>
    <col min="6393" max="6393" width="23.42578125" style="200" customWidth="1"/>
    <col min="6394" max="6394" width="10.42578125" style="200" bestFit="1" customWidth="1"/>
    <col min="6395" max="6396" width="10.140625" style="200" customWidth="1"/>
    <col min="6397" max="6397" width="26.7109375" style="200" customWidth="1"/>
    <col min="6398" max="6398" width="54.28515625" style="200" bestFit="1" customWidth="1"/>
    <col min="6399" max="6640" width="9.140625" style="200"/>
    <col min="6641" max="6641" width="8" style="200" customWidth="1"/>
    <col min="6642" max="6642" width="48.42578125" style="200" bestFit="1" customWidth="1"/>
    <col min="6643" max="6643" width="12.7109375" style="200" customWidth="1"/>
    <col min="6644" max="6644" width="9.42578125" style="200" customWidth="1"/>
    <col min="6645" max="6645" width="15.7109375" style="200" customWidth="1"/>
    <col min="6646" max="6646" width="12.28515625" style="200" customWidth="1"/>
    <col min="6647" max="6647" width="9.140625" style="200"/>
    <col min="6648" max="6648" width="16" style="200" customWidth="1"/>
    <col min="6649" max="6649" width="23.42578125" style="200" customWidth="1"/>
    <col min="6650" max="6650" width="10.42578125" style="200" bestFit="1" customWidth="1"/>
    <col min="6651" max="6652" width="10.140625" style="200" customWidth="1"/>
    <col min="6653" max="6653" width="26.7109375" style="200" customWidth="1"/>
    <col min="6654" max="6654" width="54.28515625" style="200" bestFit="1" customWidth="1"/>
    <col min="6655" max="6896" width="9.140625" style="200"/>
    <col min="6897" max="6897" width="8" style="200" customWidth="1"/>
    <col min="6898" max="6898" width="48.42578125" style="200" bestFit="1" customWidth="1"/>
    <col min="6899" max="6899" width="12.7109375" style="200" customWidth="1"/>
    <col min="6900" max="6900" width="9.42578125" style="200" customWidth="1"/>
    <col min="6901" max="6901" width="15.7109375" style="200" customWidth="1"/>
    <col min="6902" max="6902" width="12.28515625" style="200" customWidth="1"/>
    <col min="6903" max="6903" width="9.140625" style="200"/>
    <col min="6904" max="6904" width="16" style="200" customWidth="1"/>
    <col min="6905" max="6905" width="23.42578125" style="200" customWidth="1"/>
    <col min="6906" max="6906" width="10.42578125" style="200" bestFit="1" customWidth="1"/>
    <col min="6907" max="6908" width="10.140625" style="200" customWidth="1"/>
    <col min="6909" max="6909" width="26.7109375" style="200" customWidth="1"/>
    <col min="6910" max="6910" width="54.28515625" style="200" bestFit="1" customWidth="1"/>
    <col min="6911" max="7152" width="9.140625" style="200"/>
    <col min="7153" max="7153" width="8" style="200" customWidth="1"/>
    <col min="7154" max="7154" width="48.42578125" style="200" bestFit="1" customWidth="1"/>
    <col min="7155" max="7155" width="12.7109375" style="200" customWidth="1"/>
    <col min="7156" max="7156" width="9.42578125" style="200" customWidth="1"/>
    <col min="7157" max="7157" width="15.7109375" style="200" customWidth="1"/>
    <col min="7158" max="7158" width="12.28515625" style="200" customWidth="1"/>
    <col min="7159" max="7159" width="9.140625" style="200"/>
    <col min="7160" max="7160" width="16" style="200" customWidth="1"/>
    <col min="7161" max="7161" width="23.42578125" style="200" customWidth="1"/>
    <col min="7162" max="7162" width="10.42578125" style="200" bestFit="1" customWidth="1"/>
    <col min="7163" max="7164" width="10.140625" style="200" customWidth="1"/>
    <col min="7165" max="7165" width="26.7109375" style="200" customWidth="1"/>
    <col min="7166" max="7166" width="54.28515625" style="200" bestFit="1" customWidth="1"/>
    <col min="7167" max="7408" width="9.140625" style="200"/>
    <col min="7409" max="7409" width="8" style="200" customWidth="1"/>
    <col min="7410" max="7410" width="48.42578125" style="200" bestFit="1" customWidth="1"/>
    <col min="7411" max="7411" width="12.7109375" style="200" customWidth="1"/>
    <col min="7412" max="7412" width="9.42578125" style="200" customWidth="1"/>
    <col min="7413" max="7413" width="15.7109375" style="200" customWidth="1"/>
    <col min="7414" max="7414" width="12.28515625" style="200" customWidth="1"/>
    <col min="7415" max="7415" width="9.140625" style="200"/>
    <col min="7416" max="7416" width="16" style="200" customWidth="1"/>
    <col min="7417" max="7417" width="23.42578125" style="200" customWidth="1"/>
    <col min="7418" max="7418" width="10.42578125" style="200" bestFit="1" customWidth="1"/>
    <col min="7419" max="7420" width="10.140625" style="200" customWidth="1"/>
    <col min="7421" max="7421" width="26.7109375" style="200" customWidth="1"/>
    <col min="7422" max="7422" width="54.28515625" style="200" bestFit="1" customWidth="1"/>
    <col min="7423" max="7664" width="9.140625" style="200"/>
    <col min="7665" max="7665" width="8" style="200" customWidth="1"/>
    <col min="7666" max="7666" width="48.42578125" style="200" bestFit="1" customWidth="1"/>
    <col min="7667" max="7667" width="12.7109375" style="200" customWidth="1"/>
    <col min="7668" max="7668" width="9.42578125" style="200" customWidth="1"/>
    <col min="7669" max="7669" width="15.7109375" style="200" customWidth="1"/>
    <col min="7670" max="7670" width="12.28515625" style="200" customWidth="1"/>
    <col min="7671" max="7671" width="9.140625" style="200"/>
    <col min="7672" max="7672" width="16" style="200" customWidth="1"/>
    <col min="7673" max="7673" width="23.42578125" style="200" customWidth="1"/>
    <col min="7674" max="7674" width="10.42578125" style="200" bestFit="1" customWidth="1"/>
    <col min="7675" max="7676" width="10.140625" style="200" customWidth="1"/>
    <col min="7677" max="7677" width="26.7109375" style="200" customWidth="1"/>
    <col min="7678" max="7678" width="54.28515625" style="200" bestFit="1" customWidth="1"/>
    <col min="7679" max="7920" width="9.140625" style="200"/>
    <col min="7921" max="7921" width="8" style="200" customWidth="1"/>
    <col min="7922" max="7922" width="48.42578125" style="200" bestFit="1" customWidth="1"/>
    <col min="7923" max="7923" width="12.7109375" style="200" customWidth="1"/>
    <col min="7924" max="7924" width="9.42578125" style="200" customWidth="1"/>
    <col min="7925" max="7925" width="15.7109375" style="200" customWidth="1"/>
    <col min="7926" max="7926" width="12.28515625" style="200" customWidth="1"/>
    <col min="7927" max="7927" width="9.140625" style="200"/>
    <col min="7928" max="7928" width="16" style="200" customWidth="1"/>
    <col min="7929" max="7929" width="23.42578125" style="200" customWidth="1"/>
    <col min="7930" max="7930" width="10.42578125" style="200" bestFit="1" customWidth="1"/>
    <col min="7931" max="7932" width="10.140625" style="200" customWidth="1"/>
    <col min="7933" max="7933" width="26.7109375" style="200" customWidth="1"/>
    <col min="7934" max="7934" width="54.28515625" style="200" bestFit="1" customWidth="1"/>
    <col min="7935" max="8176" width="9.140625" style="200"/>
    <col min="8177" max="8177" width="8" style="200" customWidth="1"/>
    <col min="8178" max="8178" width="48.42578125" style="200" bestFit="1" customWidth="1"/>
    <col min="8179" max="8179" width="12.7109375" style="200" customWidth="1"/>
    <col min="8180" max="8180" width="9.42578125" style="200" customWidth="1"/>
    <col min="8181" max="8181" width="15.7109375" style="200" customWidth="1"/>
    <col min="8182" max="8182" width="12.28515625" style="200" customWidth="1"/>
    <col min="8183" max="8183" width="9.140625" style="200"/>
    <col min="8184" max="8184" width="16" style="200" customWidth="1"/>
    <col min="8185" max="8185" width="23.42578125" style="200" customWidth="1"/>
    <col min="8186" max="8186" width="10.42578125" style="200" bestFit="1" customWidth="1"/>
    <col min="8187" max="8188" width="10.140625" style="200" customWidth="1"/>
    <col min="8189" max="8189" width="26.7109375" style="200" customWidth="1"/>
    <col min="8190" max="8190" width="54.28515625" style="200" bestFit="1" customWidth="1"/>
    <col min="8191" max="8432" width="9.140625" style="200"/>
    <col min="8433" max="8433" width="8" style="200" customWidth="1"/>
    <col min="8434" max="8434" width="48.42578125" style="200" bestFit="1" customWidth="1"/>
    <col min="8435" max="8435" width="12.7109375" style="200" customWidth="1"/>
    <col min="8436" max="8436" width="9.42578125" style="200" customWidth="1"/>
    <col min="8437" max="8437" width="15.7109375" style="200" customWidth="1"/>
    <col min="8438" max="8438" width="12.28515625" style="200" customWidth="1"/>
    <col min="8439" max="8439" width="9.140625" style="200"/>
    <col min="8440" max="8440" width="16" style="200" customWidth="1"/>
    <col min="8441" max="8441" width="23.42578125" style="200" customWidth="1"/>
    <col min="8442" max="8442" width="10.42578125" style="200" bestFit="1" customWidth="1"/>
    <col min="8443" max="8444" width="10.140625" style="200" customWidth="1"/>
    <col min="8445" max="8445" width="26.7109375" style="200" customWidth="1"/>
    <col min="8446" max="8446" width="54.28515625" style="200" bestFit="1" customWidth="1"/>
    <col min="8447" max="8688" width="9.140625" style="200"/>
    <col min="8689" max="8689" width="8" style="200" customWidth="1"/>
    <col min="8690" max="8690" width="48.42578125" style="200" bestFit="1" customWidth="1"/>
    <col min="8691" max="8691" width="12.7109375" style="200" customWidth="1"/>
    <col min="8692" max="8692" width="9.42578125" style="200" customWidth="1"/>
    <col min="8693" max="8693" width="15.7109375" style="200" customWidth="1"/>
    <col min="8694" max="8694" width="12.28515625" style="200" customWidth="1"/>
    <col min="8695" max="8695" width="9.140625" style="200"/>
    <col min="8696" max="8696" width="16" style="200" customWidth="1"/>
    <col min="8697" max="8697" width="23.42578125" style="200" customWidth="1"/>
    <col min="8698" max="8698" width="10.42578125" style="200" bestFit="1" customWidth="1"/>
    <col min="8699" max="8700" width="10.140625" style="200" customWidth="1"/>
    <col min="8701" max="8701" width="26.7109375" style="200" customWidth="1"/>
    <col min="8702" max="8702" width="54.28515625" style="200" bestFit="1" customWidth="1"/>
    <col min="8703" max="8944" width="9.140625" style="200"/>
    <col min="8945" max="8945" width="8" style="200" customWidth="1"/>
    <col min="8946" max="8946" width="48.42578125" style="200" bestFit="1" customWidth="1"/>
    <col min="8947" max="8947" width="12.7109375" style="200" customWidth="1"/>
    <col min="8948" max="8948" width="9.42578125" style="200" customWidth="1"/>
    <col min="8949" max="8949" width="15.7109375" style="200" customWidth="1"/>
    <col min="8950" max="8950" width="12.28515625" style="200" customWidth="1"/>
    <col min="8951" max="8951" width="9.140625" style="200"/>
    <col min="8952" max="8952" width="16" style="200" customWidth="1"/>
    <col min="8953" max="8953" width="23.42578125" style="200" customWidth="1"/>
    <col min="8954" max="8954" width="10.42578125" style="200" bestFit="1" customWidth="1"/>
    <col min="8955" max="8956" width="10.140625" style="200" customWidth="1"/>
    <col min="8957" max="8957" width="26.7109375" style="200" customWidth="1"/>
    <col min="8958" max="8958" width="54.28515625" style="200" bestFit="1" customWidth="1"/>
    <col min="8959" max="9200" width="9.140625" style="200"/>
    <col min="9201" max="9201" width="8" style="200" customWidth="1"/>
    <col min="9202" max="9202" width="48.42578125" style="200" bestFit="1" customWidth="1"/>
    <col min="9203" max="9203" width="12.7109375" style="200" customWidth="1"/>
    <col min="9204" max="9204" width="9.42578125" style="200" customWidth="1"/>
    <col min="9205" max="9205" width="15.7109375" style="200" customWidth="1"/>
    <col min="9206" max="9206" width="12.28515625" style="200" customWidth="1"/>
    <col min="9207" max="9207" width="9.140625" style="200"/>
    <col min="9208" max="9208" width="16" style="200" customWidth="1"/>
    <col min="9209" max="9209" width="23.42578125" style="200" customWidth="1"/>
    <col min="9210" max="9210" width="10.42578125" style="200" bestFit="1" customWidth="1"/>
    <col min="9211" max="9212" width="10.140625" style="200" customWidth="1"/>
    <col min="9213" max="9213" width="26.7109375" style="200" customWidth="1"/>
    <col min="9214" max="9214" width="54.28515625" style="200" bestFit="1" customWidth="1"/>
    <col min="9215" max="9456" width="9.140625" style="200"/>
    <col min="9457" max="9457" width="8" style="200" customWidth="1"/>
    <col min="9458" max="9458" width="48.42578125" style="200" bestFit="1" customWidth="1"/>
    <col min="9459" max="9459" width="12.7109375" style="200" customWidth="1"/>
    <col min="9460" max="9460" width="9.42578125" style="200" customWidth="1"/>
    <col min="9461" max="9461" width="15.7109375" style="200" customWidth="1"/>
    <col min="9462" max="9462" width="12.28515625" style="200" customWidth="1"/>
    <col min="9463" max="9463" width="9.140625" style="200"/>
    <col min="9464" max="9464" width="16" style="200" customWidth="1"/>
    <col min="9465" max="9465" width="23.42578125" style="200" customWidth="1"/>
    <col min="9466" max="9466" width="10.42578125" style="200" bestFit="1" customWidth="1"/>
    <col min="9467" max="9468" width="10.140625" style="200" customWidth="1"/>
    <col min="9469" max="9469" width="26.7109375" style="200" customWidth="1"/>
    <col min="9470" max="9470" width="54.28515625" style="200" bestFit="1" customWidth="1"/>
    <col min="9471" max="9712" width="9.140625" style="200"/>
    <col min="9713" max="9713" width="8" style="200" customWidth="1"/>
    <col min="9714" max="9714" width="48.42578125" style="200" bestFit="1" customWidth="1"/>
    <col min="9715" max="9715" width="12.7109375" style="200" customWidth="1"/>
    <col min="9716" max="9716" width="9.42578125" style="200" customWidth="1"/>
    <col min="9717" max="9717" width="15.7109375" style="200" customWidth="1"/>
    <col min="9718" max="9718" width="12.28515625" style="200" customWidth="1"/>
    <col min="9719" max="9719" width="9.140625" style="200"/>
    <col min="9720" max="9720" width="16" style="200" customWidth="1"/>
    <col min="9721" max="9721" width="23.42578125" style="200" customWidth="1"/>
    <col min="9722" max="9722" width="10.42578125" style="200" bestFit="1" customWidth="1"/>
    <col min="9723" max="9724" width="10.140625" style="200" customWidth="1"/>
    <col min="9725" max="9725" width="26.7109375" style="200" customWidth="1"/>
    <col min="9726" max="9726" width="54.28515625" style="200" bestFit="1" customWidth="1"/>
    <col min="9727" max="9968" width="9.140625" style="200"/>
    <col min="9969" max="9969" width="8" style="200" customWidth="1"/>
    <col min="9970" max="9970" width="48.42578125" style="200" bestFit="1" customWidth="1"/>
    <col min="9971" max="9971" width="12.7109375" style="200" customWidth="1"/>
    <col min="9972" max="9972" width="9.42578125" style="200" customWidth="1"/>
    <col min="9973" max="9973" width="15.7109375" style="200" customWidth="1"/>
    <col min="9974" max="9974" width="12.28515625" style="200" customWidth="1"/>
    <col min="9975" max="9975" width="9.140625" style="200"/>
    <col min="9976" max="9976" width="16" style="200" customWidth="1"/>
    <col min="9977" max="9977" width="23.42578125" style="200" customWidth="1"/>
    <col min="9978" max="9978" width="10.42578125" style="200" bestFit="1" customWidth="1"/>
    <col min="9979" max="9980" width="10.140625" style="200" customWidth="1"/>
    <col min="9981" max="9981" width="26.7109375" style="200" customWidth="1"/>
    <col min="9982" max="9982" width="54.28515625" style="200" bestFit="1" customWidth="1"/>
    <col min="9983" max="10224" width="9.140625" style="200"/>
    <col min="10225" max="10225" width="8" style="200" customWidth="1"/>
    <col min="10226" max="10226" width="48.42578125" style="200" bestFit="1" customWidth="1"/>
    <col min="10227" max="10227" width="12.7109375" style="200" customWidth="1"/>
    <col min="10228" max="10228" width="9.42578125" style="200" customWidth="1"/>
    <col min="10229" max="10229" width="15.7109375" style="200" customWidth="1"/>
    <col min="10230" max="10230" width="12.28515625" style="200" customWidth="1"/>
    <col min="10231" max="10231" width="9.140625" style="200"/>
    <col min="10232" max="10232" width="16" style="200" customWidth="1"/>
    <col min="10233" max="10233" width="23.42578125" style="200" customWidth="1"/>
    <col min="10234" max="10234" width="10.42578125" style="200" bestFit="1" customWidth="1"/>
    <col min="10235" max="10236" width="10.140625" style="200" customWidth="1"/>
    <col min="10237" max="10237" width="26.7109375" style="200" customWidth="1"/>
    <col min="10238" max="10238" width="54.28515625" style="200" bestFit="1" customWidth="1"/>
    <col min="10239" max="10480" width="9.140625" style="200"/>
    <col min="10481" max="10481" width="8" style="200" customWidth="1"/>
    <col min="10482" max="10482" width="48.42578125" style="200" bestFit="1" customWidth="1"/>
    <col min="10483" max="10483" width="12.7109375" style="200" customWidth="1"/>
    <col min="10484" max="10484" width="9.42578125" style="200" customWidth="1"/>
    <col min="10485" max="10485" width="15.7109375" style="200" customWidth="1"/>
    <col min="10486" max="10486" width="12.28515625" style="200" customWidth="1"/>
    <col min="10487" max="10487" width="9.140625" style="200"/>
    <col min="10488" max="10488" width="16" style="200" customWidth="1"/>
    <col min="10489" max="10489" width="23.42578125" style="200" customWidth="1"/>
    <col min="10490" max="10490" width="10.42578125" style="200" bestFit="1" customWidth="1"/>
    <col min="10491" max="10492" width="10.140625" style="200" customWidth="1"/>
    <col min="10493" max="10493" width="26.7109375" style="200" customWidth="1"/>
    <col min="10494" max="10494" width="54.28515625" style="200" bestFit="1" customWidth="1"/>
    <col min="10495" max="10736" width="9.140625" style="200"/>
    <col min="10737" max="10737" width="8" style="200" customWidth="1"/>
    <col min="10738" max="10738" width="48.42578125" style="200" bestFit="1" customWidth="1"/>
    <col min="10739" max="10739" width="12.7109375" style="200" customWidth="1"/>
    <col min="10740" max="10740" width="9.42578125" style="200" customWidth="1"/>
    <col min="10741" max="10741" width="15.7109375" style="200" customWidth="1"/>
    <col min="10742" max="10742" width="12.28515625" style="200" customWidth="1"/>
    <col min="10743" max="10743" width="9.140625" style="200"/>
    <col min="10744" max="10744" width="16" style="200" customWidth="1"/>
    <col min="10745" max="10745" width="23.42578125" style="200" customWidth="1"/>
    <col min="10746" max="10746" width="10.42578125" style="200" bestFit="1" customWidth="1"/>
    <col min="10747" max="10748" width="10.140625" style="200" customWidth="1"/>
    <col min="10749" max="10749" width="26.7109375" style="200" customWidth="1"/>
    <col min="10750" max="10750" width="54.28515625" style="200" bestFit="1" customWidth="1"/>
    <col min="10751" max="10992" width="9.140625" style="200"/>
    <col min="10993" max="10993" width="8" style="200" customWidth="1"/>
    <col min="10994" max="10994" width="48.42578125" style="200" bestFit="1" customWidth="1"/>
    <col min="10995" max="10995" width="12.7109375" style="200" customWidth="1"/>
    <col min="10996" max="10996" width="9.42578125" style="200" customWidth="1"/>
    <col min="10997" max="10997" width="15.7109375" style="200" customWidth="1"/>
    <col min="10998" max="10998" width="12.28515625" style="200" customWidth="1"/>
    <col min="10999" max="10999" width="9.140625" style="200"/>
    <col min="11000" max="11000" width="16" style="200" customWidth="1"/>
    <col min="11001" max="11001" width="23.42578125" style="200" customWidth="1"/>
    <col min="11002" max="11002" width="10.42578125" style="200" bestFit="1" customWidth="1"/>
    <col min="11003" max="11004" width="10.140625" style="200" customWidth="1"/>
    <col min="11005" max="11005" width="26.7109375" style="200" customWidth="1"/>
    <col min="11006" max="11006" width="54.28515625" style="200" bestFit="1" customWidth="1"/>
    <col min="11007" max="11248" width="9.140625" style="200"/>
    <col min="11249" max="11249" width="8" style="200" customWidth="1"/>
    <col min="11250" max="11250" width="48.42578125" style="200" bestFit="1" customWidth="1"/>
    <col min="11251" max="11251" width="12.7109375" style="200" customWidth="1"/>
    <col min="11252" max="11252" width="9.42578125" style="200" customWidth="1"/>
    <col min="11253" max="11253" width="15.7109375" style="200" customWidth="1"/>
    <col min="11254" max="11254" width="12.28515625" style="200" customWidth="1"/>
    <col min="11255" max="11255" width="9.140625" style="200"/>
    <col min="11256" max="11256" width="16" style="200" customWidth="1"/>
    <col min="11257" max="11257" width="23.42578125" style="200" customWidth="1"/>
    <col min="11258" max="11258" width="10.42578125" style="200" bestFit="1" customWidth="1"/>
    <col min="11259" max="11260" width="10.140625" style="200" customWidth="1"/>
    <col min="11261" max="11261" width="26.7109375" style="200" customWidth="1"/>
    <col min="11262" max="11262" width="54.28515625" style="200" bestFit="1" customWidth="1"/>
    <col min="11263" max="11504" width="9.140625" style="200"/>
    <col min="11505" max="11505" width="8" style="200" customWidth="1"/>
    <col min="11506" max="11506" width="48.42578125" style="200" bestFit="1" customWidth="1"/>
    <col min="11507" max="11507" width="12.7109375" style="200" customWidth="1"/>
    <col min="11508" max="11508" width="9.42578125" style="200" customWidth="1"/>
    <col min="11509" max="11509" width="15.7109375" style="200" customWidth="1"/>
    <col min="11510" max="11510" width="12.28515625" style="200" customWidth="1"/>
    <col min="11511" max="11511" width="9.140625" style="200"/>
    <col min="11512" max="11512" width="16" style="200" customWidth="1"/>
    <col min="11513" max="11513" width="23.42578125" style="200" customWidth="1"/>
    <col min="11514" max="11514" width="10.42578125" style="200" bestFit="1" customWidth="1"/>
    <col min="11515" max="11516" width="10.140625" style="200" customWidth="1"/>
    <col min="11517" max="11517" width="26.7109375" style="200" customWidth="1"/>
    <col min="11518" max="11518" width="54.28515625" style="200" bestFit="1" customWidth="1"/>
    <col min="11519" max="11760" width="9.140625" style="200"/>
    <col min="11761" max="11761" width="8" style="200" customWidth="1"/>
    <col min="11762" max="11762" width="48.42578125" style="200" bestFit="1" customWidth="1"/>
    <col min="11763" max="11763" width="12.7109375" style="200" customWidth="1"/>
    <col min="11764" max="11764" width="9.42578125" style="200" customWidth="1"/>
    <col min="11765" max="11765" width="15.7109375" style="200" customWidth="1"/>
    <col min="11766" max="11766" width="12.28515625" style="200" customWidth="1"/>
    <col min="11767" max="11767" width="9.140625" style="200"/>
    <col min="11768" max="11768" width="16" style="200" customWidth="1"/>
    <col min="11769" max="11769" width="23.42578125" style="200" customWidth="1"/>
    <col min="11770" max="11770" width="10.42578125" style="200" bestFit="1" customWidth="1"/>
    <col min="11771" max="11772" width="10.140625" style="200" customWidth="1"/>
    <col min="11773" max="11773" width="26.7109375" style="200" customWidth="1"/>
    <col min="11774" max="11774" width="54.28515625" style="200" bestFit="1" customWidth="1"/>
    <col min="11775" max="12016" width="9.140625" style="200"/>
    <col min="12017" max="12017" width="8" style="200" customWidth="1"/>
    <col min="12018" max="12018" width="48.42578125" style="200" bestFit="1" customWidth="1"/>
    <col min="12019" max="12019" width="12.7109375" style="200" customWidth="1"/>
    <col min="12020" max="12020" width="9.42578125" style="200" customWidth="1"/>
    <col min="12021" max="12021" width="15.7109375" style="200" customWidth="1"/>
    <col min="12022" max="12022" width="12.28515625" style="200" customWidth="1"/>
    <col min="12023" max="12023" width="9.140625" style="200"/>
    <col min="12024" max="12024" width="16" style="200" customWidth="1"/>
    <col min="12025" max="12025" width="23.42578125" style="200" customWidth="1"/>
    <col min="12026" max="12026" width="10.42578125" style="200" bestFit="1" customWidth="1"/>
    <col min="12027" max="12028" width="10.140625" style="200" customWidth="1"/>
    <col min="12029" max="12029" width="26.7109375" style="200" customWidth="1"/>
    <col min="12030" max="12030" width="54.28515625" style="200" bestFit="1" customWidth="1"/>
    <col min="12031" max="12272" width="9.140625" style="200"/>
    <col min="12273" max="12273" width="8" style="200" customWidth="1"/>
    <col min="12274" max="12274" width="48.42578125" style="200" bestFit="1" customWidth="1"/>
    <col min="12275" max="12275" width="12.7109375" style="200" customWidth="1"/>
    <col min="12276" max="12276" width="9.42578125" style="200" customWidth="1"/>
    <col min="12277" max="12277" width="15.7109375" style="200" customWidth="1"/>
    <col min="12278" max="12278" width="12.28515625" style="200" customWidth="1"/>
    <col min="12279" max="12279" width="9.140625" style="200"/>
    <col min="12280" max="12280" width="16" style="200" customWidth="1"/>
    <col min="12281" max="12281" width="23.42578125" style="200" customWidth="1"/>
    <col min="12282" max="12282" width="10.42578125" style="200" bestFit="1" customWidth="1"/>
    <col min="12283" max="12284" width="10.140625" style="200" customWidth="1"/>
    <col min="12285" max="12285" width="26.7109375" style="200" customWidth="1"/>
    <col min="12286" max="12286" width="54.28515625" style="200" bestFit="1" customWidth="1"/>
    <col min="12287" max="12528" width="9.140625" style="200"/>
    <col min="12529" max="12529" width="8" style="200" customWidth="1"/>
    <col min="12530" max="12530" width="48.42578125" style="200" bestFit="1" customWidth="1"/>
    <col min="12531" max="12531" width="12.7109375" style="200" customWidth="1"/>
    <col min="12532" max="12532" width="9.42578125" style="200" customWidth="1"/>
    <col min="12533" max="12533" width="15.7109375" style="200" customWidth="1"/>
    <col min="12534" max="12534" width="12.28515625" style="200" customWidth="1"/>
    <col min="12535" max="12535" width="9.140625" style="200"/>
    <col min="12536" max="12536" width="16" style="200" customWidth="1"/>
    <col min="12537" max="12537" width="23.42578125" style="200" customWidth="1"/>
    <col min="12538" max="12538" width="10.42578125" style="200" bestFit="1" customWidth="1"/>
    <col min="12539" max="12540" width="10.140625" style="200" customWidth="1"/>
    <col min="12541" max="12541" width="26.7109375" style="200" customWidth="1"/>
    <col min="12542" max="12542" width="54.28515625" style="200" bestFit="1" customWidth="1"/>
    <col min="12543" max="12784" width="9.140625" style="200"/>
    <col min="12785" max="12785" width="8" style="200" customWidth="1"/>
    <col min="12786" max="12786" width="48.42578125" style="200" bestFit="1" customWidth="1"/>
    <col min="12787" max="12787" width="12.7109375" style="200" customWidth="1"/>
    <col min="12788" max="12788" width="9.42578125" style="200" customWidth="1"/>
    <col min="12789" max="12789" width="15.7109375" style="200" customWidth="1"/>
    <col min="12790" max="12790" width="12.28515625" style="200" customWidth="1"/>
    <col min="12791" max="12791" width="9.140625" style="200"/>
    <col min="12792" max="12792" width="16" style="200" customWidth="1"/>
    <col min="12793" max="12793" width="23.42578125" style="200" customWidth="1"/>
    <col min="12794" max="12794" width="10.42578125" style="200" bestFit="1" customWidth="1"/>
    <col min="12795" max="12796" width="10.140625" style="200" customWidth="1"/>
    <col min="12797" max="12797" width="26.7109375" style="200" customWidth="1"/>
    <col min="12798" max="12798" width="54.28515625" style="200" bestFit="1" customWidth="1"/>
    <col min="12799" max="13040" width="9.140625" style="200"/>
    <col min="13041" max="13041" width="8" style="200" customWidth="1"/>
    <col min="13042" max="13042" width="48.42578125" style="200" bestFit="1" customWidth="1"/>
    <col min="13043" max="13043" width="12.7109375" style="200" customWidth="1"/>
    <col min="13044" max="13044" width="9.42578125" style="200" customWidth="1"/>
    <col min="13045" max="13045" width="15.7109375" style="200" customWidth="1"/>
    <col min="13046" max="13046" width="12.28515625" style="200" customWidth="1"/>
    <col min="13047" max="13047" width="9.140625" style="200"/>
    <col min="13048" max="13048" width="16" style="200" customWidth="1"/>
    <col min="13049" max="13049" width="23.42578125" style="200" customWidth="1"/>
    <col min="13050" max="13050" width="10.42578125" style="200" bestFit="1" customWidth="1"/>
    <col min="13051" max="13052" width="10.140625" style="200" customWidth="1"/>
    <col min="13053" max="13053" width="26.7109375" style="200" customWidth="1"/>
    <col min="13054" max="13054" width="54.28515625" style="200" bestFit="1" customWidth="1"/>
    <col min="13055" max="13296" width="9.140625" style="200"/>
    <col min="13297" max="13297" width="8" style="200" customWidth="1"/>
    <col min="13298" max="13298" width="48.42578125" style="200" bestFit="1" customWidth="1"/>
    <col min="13299" max="13299" width="12.7109375" style="200" customWidth="1"/>
    <col min="13300" max="13300" width="9.42578125" style="200" customWidth="1"/>
    <col min="13301" max="13301" width="15.7109375" style="200" customWidth="1"/>
    <col min="13302" max="13302" width="12.28515625" style="200" customWidth="1"/>
    <col min="13303" max="13303" width="9.140625" style="200"/>
    <col min="13304" max="13304" width="16" style="200" customWidth="1"/>
    <col min="13305" max="13305" width="23.42578125" style="200" customWidth="1"/>
    <col min="13306" max="13306" width="10.42578125" style="200" bestFit="1" customWidth="1"/>
    <col min="13307" max="13308" width="10.140625" style="200" customWidth="1"/>
    <col min="13309" max="13309" width="26.7109375" style="200" customWidth="1"/>
    <col min="13310" max="13310" width="54.28515625" style="200" bestFit="1" customWidth="1"/>
    <col min="13311" max="13552" width="9.140625" style="200"/>
    <col min="13553" max="13553" width="8" style="200" customWidth="1"/>
    <col min="13554" max="13554" width="48.42578125" style="200" bestFit="1" customWidth="1"/>
    <col min="13555" max="13555" width="12.7109375" style="200" customWidth="1"/>
    <col min="13556" max="13556" width="9.42578125" style="200" customWidth="1"/>
    <col min="13557" max="13557" width="15.7109375" style="200" customWidth="1"/>
    <col min="13558" max="13558" width="12.28515625" style="200" customWidth="1"/>
    <col min="13559" max="13559" width="9.140625" style="200"/>
    <col min="13560" max="13560" width="16" style="200" customWidth="1"/>
    <col min="13561" max="13561" width="23.42578125" style="200" customWidth="1"/>
    <col min="13562" max="13562" width="10.42578125" style="200" bestFit="1" customWidth="1"/>
    <col min="13563" max="13564" width="10.140625" style="200" customWidth="1"/>
    <col min="13565" max="13565" width="26.7109375" style="200" customWidth="1"/>
    <col min="13566" max="13566" width="54.28515625" style="200" bestFit="1" customWidth="1"/>
    <col min="13567" max="13808" width="9.140625" style="200"/>
    <col min="13809" max="13809" width="8" style="200" customWidth="1"/>
    <col min="13810" max="13810" width="48.42578125" style="200" bestFit="1" customWidth="1"/>
    <col min="13811" max="13811" width="12.7109375" style="200" customWidth="1"/>
    <col min="13812" max="13812" width="9.42578125" style="200" customWidth="1"/>
    <col min="13813" max="13813" width="15.7109375" style="200" customWidth="1"/>
    <col min="13814" max="13814" width="12.28515625" style="200" customWidth="1"/>
    <col min="13815" max="13815" width="9.140625" style="200"/>
    <col min="13816" max="13816" width="16" style="200" customWidth="1"/>
    <col min="13817" max="13817" width="23.42578125" style="200" customWidth="1"/>
    <col min="13818" max="13818" width="10.42578125" style="200" bestFit="1" customWidth="1"/>
    <col min="13819" max="13820" width="10.140625" style="200" customWidth="1"/>
    <col min="13821" max="13821" width="26.7109375" style="200" customWidth="1"/>
    <col min="13822" max="13822" width="54.28515625" style="200" bestFit="1" customWidth="1"/>
    <col min="13823" max="14064" width="9.140625" style="200"/>
    <col min="14065" max="14065" width="8" style="200" customWidth="1"/>
    <col min="14066" max="14066" width="48.42578125" style="200" bestFit="1" customWidth="1"/>
    <col min="14067" max="14067" width="12.7109375" style="200" customWidth="1"/>
    <col min="14068" max="14068" width="9.42578125" style="200" customWidth="1"/>
    <col min="14069" max="14069" width="15.7109375" style="200" customWidth="1"/>
    <col min="14070" max="14070" width="12.28515625" style="200" customWidth="1"/>
    <col min="14071" max="14071" width="9.140625" style="200"/>
    <col min="14072" max="14072" width="16" style="200" customWidth="1"/>
    <col min="14073" max="14073" width="23.42578125" style="200" customWidth="1"/>
    <col min="14074" max="14074" width="10.42578125" style="200" bestFit="1" customWidth="1"/>
    <col min="14075" max="14076" width="10.140625" style="200" customWidth="1"/>
    <col min="14077" max="14077" width="26.7109375" style="200" customWidth="1"/>
    <col min="14078" max="14078" width="54.28515625" style="200" bestFit="1" customWidth="1"/>
    <col min="14079" max="14320" width="9.140625" style="200"/>
    <col min="14321" max="14321" width="8" style="200" customWidth="1"/>
    <col min="14322" max="14322" width="48.42578125" style="200" bestFit="1" customWidth="1"/>
    <col min="14323" max="14323" width="12.7109375" style="200" customWidth="1"/>
    <col min="14324" max="14324" width="9.42578125" style="200" customWidth="1"/>
    <col min="14325" max="14325" width="15.7109375" style="200" customWidth="1"/>
    <col min="14326" max="14326" width="12.28515625" style="200" customWidth="1"/>
    <col min="14327" max="14327" width="9.140625" style="200"/>
    <col min="14328" max="14328" width="16" style="200" customWidth="1"/>
    <col min="14329" max="14329" width="23.42578125" style="200" customWidth="1"/>
    <col min="14330" max="14330" width="10.42578125" style="200" bestFit="1" customWidth="1"/>
    <col min="14331" max="14332" width="10.140625" style="200" customWidth="1"/>
    <col min="14333" max="14333" width="26.7109375" style="200" customWidth="1"/>
    <col min="14334" max="14334" width="54.28515625" style="200" bestFit="1" customWidth="1"/>
    <col min="14335" max="14576" width="9.140625" style="200"/>
    <col min="14577" max="14577" width="8" style="200" customWidth="1"/>
    <col min="14578" max="14578" width="48.42578125" style="200" bestFit="1" customWidth="1"/>
    <col min="14579" max="14579" width="12.7109375" style="200" customWidth="1"/>
    <col min="14580" max="14580" width="9.42578125" style="200" customWidth="1"/>
    <col min="14581" max="14581" width="15.7109375" style="200" customWidth="1"/>
    <col min="14582" max="14582" width="12.28515625" style="200" customWidth="1"/>
    <col min="14583" max="14583" width="9.140625" style="200"/>
    <col min="14584" max="14584" width="16" style="200" customWidth="1"/>
    <col min="14585" max="14585" width="23.42578125" style="200" customWidth="1"/>
    <col min="14586" max="14586" width="10.42578125" style="200" bestFit="1" customWidth="1"/>
    <col min="14587" max="14588" width="10.140625" style="200" customWidth="1"/>
    <col min="14589" max="14589" width="26.7109375" style="200" customWidth="1"/>
    <col min="14590" max="14590" width="54.28515625" style="200" bestFit="1" customWidth="1"/>
    <col min="14591" max="14832" width="9.140625" style="200"/>
    <col min="14833" max="14833" width="8" style="200" customWidth="1"/>
    <col min="14834" max="14834" width="48.42578125" style="200" bestFit="1" customWidth="1"/>
    <col min="14835" max="14835" width="12.7109375" style="200" customWidth="1"/>
    <col min="14836" max="14836" width="9.42578125" style="200" customWidth="1"/>
    <col min="14837" max="14837" width="15.7109375" style="200" customWidth="1"/>
    <col min="14838" max="14838" width="12.28515625" style="200" customWidth="1"/>
    <col min="14839" max="14839" width="9.140625" style="200"/>
    <col min="14840" max="14840" width="16" style="200" customWidth="1"/>
    <col min="14841" max="14841" width="23.42578125" style="200" customWidth="1"/>
    <col min="14842" max="14842" width="10.42578125" style="200" bestFit="1" customWidth="1"/>
    <col min="14843" max="14844" width="10.140625" style="200" customWidth="1"/>
    <col min="14845" max="14845" width="26.7109375" style="200" customWidth="1"/>
    <col min="14846" max="14846" width="54.28515625" style="200" bestFit="1" customWidth="1"/>
    <col min="14847" max="15088" width="9.140625" style="200"/>
    <col min="15089" max="15089" width="8" style="200" customWidth="1"/>
    <col min="15090" max="15090" width="48.42578125" style="200" bestFit="1" customWidth="1"/>
    <col min="15091" max="15091" width="12.7109375" style="200" customWidth="1"/>
    <col min="15092" max="15092" width="9.42578125" style="200" customWidth="1"/>
    <col min="15093" max="15093" width="15.7109375" style="200" customWidth="1"/>
    <col min="15094" max="15094" width="12.28515625" style="200" customWidth="1"/>
    <col min="15095" max="15095" width="9.140625" style="200"/>
    <col min="15096" max="15096" width="16" style="200" customWidth="1"/>
    <col min="15097" max="15097" width="23.42578125" style="200" customWidth="1"/>
    <col min="15098" max="15098" width="10.42578125" style="200" bestFit="1" customWidth="1"/>
    <col min="15099" max="15100" width="10.140625" style="200" customWidth="1"/>
    <col min="15101" max="15101" width="26.7109375" style="200" customWidth="1"/>
    <col min="15102" max="15102" width="54.28515625" style="200" bestFit="1" customWidth="1"/>
    <col min="15103" max="15344" width="9.140625" style="200"/>
    <col min="15345" max="15345" width="8" style="200" customWidth="1"/>
    <col min="15346" max="15346" width="48.42578125" style="200" bestFit="1" customWidth="1"/>
    <col min="15347" max="15347" width="12.7109375" style="200" customWidth="1"/>
    <col min="15348" max="15348" width="9.42578125" style="200" customWidth="1"/>
    <col min="15349" max="15349" width="15.7109375" style="200" customWidth="1"/>
    <col min="15350" max="15350" width="12.28515625" style="200" customWidth="1"/>
    <col min="15351" max="15351" width="9.140625" style="200"/>
    <col min="15352" max="15352" width="16" style="200" customWidth="1"/>
    <col min="15353" max="15353" width="23.42578125" style="200" customWidth="1"/>
    <col min="15354" max="15354" width="10.42578125" style="200" bestFit="1" customWidth="1"/>
    <col min="15355" max="15356" width="10.140625" style="200" customWidth="1"/>
    <col min="15357" max="15357" width="26.7109375" style="200" customWidth="1"/>
    <col min="15358" max="15358" width="54.28515625" style="200" bestFit="1" customWidth="1"/>
    <col min="15359" max="15600" width="9.140625" style="200"/>
    <col min="15601" max="15601" width="8" style="200" customWidth="1"/>
    <col min="15602" max="15602" width="48.42578125" style="200" bestFit="1" customWidth="1"/>
    <col min="15603" max="15603" width="12.7109375" style="200" customWidth="1"/>
    <col min="15604" max="15604" width="9.42578125" style="200" customWidth="1"/>
    <col min="15605" max="15605" width="15.7109375" style="200" customWidth="1"/>
    <col min="15606" max="15606" width="12.28515625" style="200" customWidth="1"/>
    <col min="15607" max="15607" width="9.140625" style="200"/>
    <col min="15608" max="15608" width="16" style="200" customWidth="1"/>
    <col min="15609" max="15609" width="23.42578125" style="200" customWidth="1"/>
    <col min="15610" max="15610" width="10.42578125" style="200" bestFit="1" customWidth="1"/>
    <col min="15611" max="15612" width="10.140625" style="200" customWidth="1"/>
    <col min="15613" max="15613" width="26.7109375" style="200" customWidth="1"/>
    <col min="15614" max="15614" width="54.28515625" style="200" bestFit="1" customWidth="1"/>
    <col min="15615" max="15856" width="9.140625" style="200"/>
    <col min="15857" max="15857" width="8" style="200" customWidth="1"/>
    <col min="15858" max="15858" width="48.42578125" style="200" bestFit="1" customWidth="1"/>
    <col min="15859" max="15859" width="12.7109375" style="200" customWidth="1"/>
    <col min="15860" max="15860" width="9.42578125" style="200" customWidth="1"/>
    <col min="15861" max="15861" width="15.7109375" style="200" customWidth="1"/>
    <col min="15862" max="15862" width="12.28515625" style="200" customWidth="1"/>
    <col min="15863" max="15863" width="9.140625" style="200"/>
    <col min="15864" max="15864" width="16" style="200" customWidth="1"/>
    <col min="15865" max="15865" width="23.42578125" style="200" customWidth="1"/>
    <col min="15866" max="15866" width="10.42578125" style="200" bestFit="1" customWidth="1"/>
    <col min="15867" max="15868" width="10.140625" style="200" customWidth="1"/>
    <col min="15869" max="15869" width="26.7109375" style="200" customWidth="1"/>
    <col min="15870" max="15870" width="54.28515625" style="200" bestFit="1" customWidth="1"/>
    <col min="15871" max="16112" width="9.140625" style="200"/>
    <col min="16113" max="16113" width="8" style="200" customWidth="1"/>
    <col min="16114" max="16114" width="48.42578125" style="200" bestFit="1" customWidth="1"/>
    <col min="16115" max="16115" width="12.7109375" style="200" customWidth="1"/>
    <col min="16116" max="16116" width="9.42578125" style="200" customWidth="1"/>
    <col min="16117" max="16117" width="15.7109375" style="200" customWidth="1"/>
    <col min="16118" max="16118" width="12.28515625" style="200" customWidth="1"/>
    <col min="16119" max="16119" width="9.140625" style="200"/>
    <col min="16120" max="16120" width="16" style="200" customWidth="1"/>
    <col min="16121" max="16121" width="23.42578125" style="200" customWidth="1"/>
    <col min="16122" max="16122" width="10.42578125" style="200" bestFit="1" customWidth="1"/>
    <col min="16123" max="16124" width="10.140625" style="200" customWidth="1"/>
    <col min="16125" max="16125" width="26.7109375" style="200" customWidth="1"/>
    <col min="16126" max="16126" width="54.28515625" style="200" bestFit="1" customWidth="1"/>
    <col min="16127" max="16384" width="9.140625" style="200"/>
  </cols>
  <sheetData>
    <row r="1" spans="1:11" ht="15" customHeight="1" x14ac:dyDescent="0.2">
      <c r="A1" s="198" t="s">
        <v>270</v>
      </c>
      <c r="B1" s="541" t="s">
        <v>271</v>
      </c>
      <c r="C1" s="541"/>
      <c r="D1" s="541"/>
      <c r="E1" s="199"/>
      <c r="F1" s="199"/>
      <c r="G1" s="199"/>
      <c r="H1" s="199"/>
      <c r="I1" s="199"/>
      <c r="J1" s="199"/>
      <c r="K1" s="199"/>
    </row>
    <row r="2" spans="1:11" ht="15" customHeight="1" x14ac:dyDescent="0.2">
      <c r="A2" s="201"/>
      <c r="B2" s="201"/>
      <c r="C2" s="199"/>
      <c r="D2" s="222"/>
      <c r="E2" s="199"/>
      <c r="F2" s="199"/>
      <c r="G2" s="199"/>
      <c r="H2" s="199"/>
      <c r="I2" s="199"/>
      <c r="J2" s="199"/>
      <c r="K2" s="199"/>
    </row>
    <row r="3" spans="1:11" ht="15" customHeight="1" x14ac:dyDescent="0.2">
      <c r="A3" s="213" t="s">
        <v>166</v>
      </c>
      <c r="B3" s="255" t="s">
        <v>45</v>
      </c>
      <c r="C3" s="256"/>
      <c r="D3" s="257"/>
      <c r="E3" s="199"/>
      <c r="F3" s="199"/>
      <c r="G3" s="199"/>
      <c r="H3" s="199"/>
      <c r="I3" s="199"/>
      <c r="J3" s="199"/>
      <c r="K3" s="199"/>
    </row>
    <row r="4" spans="1:11" ht="15" customHeight="1" x14ac:dyDescent="0.2">
      <c r="A4" s="213" t="s">
        <v>167</v>
      </c>
      <c r="B4" s="459"/>
      <c r="C4" s="596"/>
      <c r="D4" s="597"/>
      <c r="E4" s="199"/>
      <c r="F4" s="199"/>
      <c r="G4" s="199"/>
      <c r="H4" s="199"/>
      <c r="I4" s="199"/>
      <c r="J4" s="199"/>
      <c r="K4" s="199"/>
    </row>
    <row r="5" spans="1:11" ht="15" customHeight="1" x14ac:dyDescent="0.2">
      <c r="A5" s="214" t="s">
        <v>168</v>
      </c>
      <c r="B5" s="460"/>
      <c r="C5" s="598"/>
      <c r="D5" s="599"/>
      <c r="E5" s="199"/>
      <c r="F5" s="199"/>
      <c r="G5" s="199"/>
      <c r="H5" s="199"/>
      <c r="I5" s="199"/>
      <c r="J5" s="199"/>
      <c r="K5" s="199"/>
    </row>
    <row r="6" spans="1:11" ht="15" customHeight="1" x14ac:dyDescent="0.2">
      <c r="A6" s="214" t="s">
        <v>169</v>
      </c>
      <c r="B6" s="455"/>
      <c r="C6" s="596"/>
      <c r="D6" s="597"/>
      <c r="E6" s="199"/>
      <c r="F6" s="199"/>
      <c r="G6" s="199"/>
      <c r="H6" s="199"/>
      <c r="I6" s="199"/>
      <c r="J6" s="199"/>
      <c r="K6" s="199"/>
    </row>
    <row r="7" spans="1:11" ht="15" customHeight="1" x14ac:dyDescent="0.2">
      <c r="A7" s="214" t="s">
        <v>170</v>
      </c>
      <c r="B7" s="255" t="s">
        <v>272</v>
      </c>
      <c r="C7" s="600"/>
      <c r="D7" s="601"/>
      <c r="E7" s="199"/>
      <c r="F7" s="199"/>
      <c r="G7" s="199"/>
      <c r="H7" s="199"/>
      <c r="I7" s="199"/>
      <c r="J7" s="199"/>
      <c r="K7" s="199"/>
    </row>
    <row r="8" spans="1:11" ht="15" customHeight="1" x14ac:dyDescent="0.2">
      <c r="A8" s="213" t="s">
        <v>172</v>
      </c>
      <c r="B8" s="461"/>
      <c r="C8" s="596"/>
      <c r="D8" s="597"/>
      <c r="E8" s="199"/>
      <c r="F8" s="215"/>
      <c r="G8" s="199"/>
      <c r="H8" s="199"/>
      <c r="I8" s="199"/>
      <c r="J8" s="199"/>
      <c r="K8" s="199"/>
    </row>
    <row r="9" spans="1:11" ht="15" customHeight="1" x14ac:dyDescent="0.2">
      <c r="A9" s="202"/>
      <c r="B9" s="202"/>
      <c r="C9" s="204"/>
      <c r="D9" s="205"/>
      <c r="E9" s="199"/>
      <c r="F9" s="199"/>
      <c r="G9" s="199"/>
      <c r="H9" s="199"/>
      <c r="I9" s="199"/>
      <c r="J9" s="199"/>
      <c r="K9" s="199"/>
    </row>
    <row r="10" spans="1:11" ht="15" customHeight="1" x14ac:dyDescent="0.2">
      <c r="A10" s="210">
        <v>5</v>
      </c>
      <c r="B10" s="225" t="s">
        <v>9</v>
      </c>
      <c r="C10" s="210" t="s">
        <v>173</v>
      </c>
      <c r="D10" s="210" t="s">
        <v>70</v>
      </c>
      <c r="E10" s="199"/>
      <c r="F10" s="199"/>
      <c r="G10" s="199"/>
      <c r="H10" s="199"/>
      <c r="I10" s="199"/>
      <c r="J10" s="199"/>
      <c r="K10" s="199"/>
    </row>
    <row r="11" spans="1:11" ht="15" customHeight="1" x14ac:dyDescent="0.2">
      <c r="A11" s="226"/>
      <c r="B11" s="227"/>
      <c r="C11" s="227"/>
      <c r="D11" s="228"/>
      <c r="E11" s="199"/>
      <c r="F11" s="199"/>
      <c r="G11" s="199"/>
      <c r="H11" s="199"/>
      <c r="I11" s="199"/>
      <c r="J11" s="199"/>
      <c r="K11" s="199"/>
    </row>
    <row r="12" spans="1:11" ht="15" customHeight="1" x14ac:dyDescent="0.2">
      <c r="A12" s="250" t="s">
        <v>174</v>
      </c>
      <c r="B12" s="229" t="s">
        <v>175</v>
      </c>
      <c r="C12" s="230">
        <f>SUM(C13:C21)</f>
        <v>0</v>
      </c>
      <c r="D12" s="230">
        <f>SUM(D13:D21)</f>
        <v>0</v>
      </c>
    </row>
    <row r="13" spans="1:11" ht="15" customHeight="1" x14ac:dyDescent="0.2">
      <c r="A13" s="268" t="s">
        <v>176</v>
      </c>
      <c r="B13" s="239" t="s">
        <v>177</v>
      </c>
      <c r="C13" s="457"/>
      <c r="D13" s="231">
        <f>ROUND(($B$8*C13/100),2)</f>
        <v>0</v>
      </c>
    </row>
    <row r="14" spans="1:11" ht="15" customHeight="1" x14ac:dyDescent="0.2">
      <c r="A14" s="268" t="s">
        <v>178</v>
      </c>
      <c r="B14" s="239" t="s">
        <v>179</v>
      </c>
      <c r="C14" s="457"/>
      <c r="D14" s="231">
        <f t="shared" ref="D14:D21" si="0">ROUND(($B$8*C14/100),2)</f>
        <v>0</v>
      </c>
    </row>
    <row r="15" spans="1:11" ht="15" customHeight="1" x14ac:dyDescent="0.2">
      <c r="A15" s="268" t="s">
        <v>180</v>
      </c>
      <c r="B15" s="239" t="s">
        <v>181</v>
      </c>
      <c r="C15" s="457"/>
      <c r="D15" s="231">
        <f t="shared" si="0"/>
        <v>0</v>
      </c>
    </row>
    <row r="16" spans="1:11" ht="15" customHeight="1" x14ac:dyDescent="0.2">
      <c r="A16" s="268" t="s">
        <v>182</v>
      </c>
      <c r="B16" s="239" t="s">
        <v>183</v>
      </c>
      <c r="C16" s="457"/>
      <c r="D16" s="231">
        <f t="shared" si="0"/>
        <v>0</v>
      </c>
    </row>
    <row r="17" spans="1:11" ht="15" customHeight="1" x14ac:dyDescent="0.2">
      <c r="A17" s="268" t="s">
        <v>184</v>
      </c>
      <c r="B17" s="239" t="s">
        <v>185</v>
      </c>
      <c r="C17" s="457"/>
      <c r="D17" s="231">
        <f t="shared" si="0"/>
        <v>0</v>
      </c>
    </row>
    <row r="18" spans="1:11" ht="15" customHeight="1" x14ac:dyDescent="0.2">
      <c r="A18" s="268" t="s">
        <v>186</v>
      </c>
      <c r="B18" s="239" t="s">
        <v>187</v>
      </c>
      <c r="C18" s="457"/>
      <c r="D18" s="231">
        <f t="shared" si="0"/>
        <v>0</v>
      </c>
    </row>
    <row r="19" spans="1:11" ht="15" customHeight="1" x14ac:dyDescent="0.2">
      <c r="A19" s="268" t="s">
        <v>188</v>
      </c>
      <c r="B19" s="239" t="s">
        <v>189</v>
      </c>
      <c r="C19" s="457"/>
      <c r="D19" s="231">
        <f t="shared" si="0"/>
        <v>0</v>
      </c>
    </row>
    <row r="20" spans="1:11" ht="15" customHeight="1" x14ac:dyDescent="0.2">
      <c r="A20" s="268" t="s">
        <v>190</v>
      </c>
      <c r="B20" s="239" t="s">
        <v>191</v>
      </c>
      <c r="C20" s="457"/>
      <c r="D20" s="231">
        <f t="shared" si="0"/>
        <v>0</v>
      </c>
    </row>
    <row r="21" spans="1:11" ht="15" customHeight="1" x14ac:dyDescent="0.2">
      <c r="A21" s="268" t="s">
        <v>192</v>
      </c>
      <c r="B21" s="239" t="s">
        <v>193</v>
      </c>
      <c r="C21" s="457"/>
      <c r="D21" s="231">
        <f t="shared" si="0"/>
        <v>0</v>
      </c>
    </row>
    <row r="22" spans="1:11" ht="15" customHeight="1" x14ac:dyDescent="0.2">
      <c r="A22" s="202"/>
      <c r="B22" s="227"/>
      <c r="C22" s="227"/>
      <c r="D22" s="228"/>
      <c r="E22" s="199"/>
      <c r="F22" s="199"/>
      <c r="G22" s="199"/>
      <c r="H22" s="199"/>
      <c r="I22" s="199"/>
      <c r="J22" s="199"/>
      <c r="K22" s="199"/>
    </row>
    <row r="23" spans="1:11" ht="15" customHeight="1" x14ac:dyDescent="0.2">
      <c r="A23" s="250" t="s">
        <v>194</v>
      </c>
      <c r="B23" s="229" t="s">
        <v>195</v>
      </c>
      <c r="C23" s="230">
        <f>SUM(C24:C30)</f>
        <v>0</v>
      </c>
      <c r="D23" s="230">
        <f>SUM(D24:D30)</f>
        <v>0</v>
      </c>
    </row>
    <row r="24" spans="1:11" ht="15" customHeight="1" x14ac:dyDescent="0.2">
      <c r="A24" s="268" t="s">
        <v>196</v>
      </c>
      <c r="B24" s="239" t="s">
        <v>197</v>
      </c>
      <c r="C24" s="457"/>
      <c r="D24" s="231">
        <f>ROUND(($B$8*C24/100),2)</f>
        <v>0</v>
      </c>
    </row>
    <row r="25" spans="1:11" ht="15" customHeight="1" x14ac:dyDescent="0.2">
      <c r="A25" s="268" t="s">
        <v>198</v>
      </c>
      <c r="B25" s="239" t="s">
        <v>199</v>
      </c>
      <c r="C25" s="457"/>
      <c r="D25" s="231">
        <f t="shared" ref="D25:D30" si="1">ROUND(($B$8*C25/100),2)</f>
        <v>0</v>
      </c>
    </row>
    <row r="26" spans="1:11" ht="15" customHeight="1" x14ac:dyDescent="0.2">
      <c r="A26" s="268" t="s">
        <v>200</v>
      </c>
      <c r="B26" s="239" t="s">
        <v>201</v>
      </c>
      <c r="C26" s="457"/>
      <c r="D26" s="231">
        <f t="shared" si="1"/>
        <v>0</v>
      </c>
      <c r="I26" s="206"/>
    </row>
    <row r="27" spans="1:11" ht="15" customHeight="1" x14ac:dyDescent="0.2">
      <c r="A27" s="268" t="s">
        <v>202</v>
      </c>
      <c r="B27" s="239" t="s">
        <v>203</v>
      </c>
      <c r="C27" s="457"/>
      <c r="D27" s="231">
        <f t="shared" si="1"/>
        <v>0</v>
      </c>
    </row>
    <row r="28" spans="1:11" ht="15" customHeight="1" x14ac:dyDescent="0.2">
      <c r="A28" s="268" t="s">
        <v>204</v>
      </c>
      <c r="B28" s="239" t="s">
        <v>205</v>
      </c>
      <c r="C28" s="457"/>
      <c r="D28" s="231">
        <f t="shared" si="1"/>
        <v>0</v>
      </c>
    </row>
    <row r="29" spans="1:11" ht="15" customHeight="1" x14ac:dyDescent="0.2">
      <c r="A29" s="268" t="s">
        <v>206</v>
      </c>
      <c r="B29" s="239" t="s">
        <v>207</v>
      </c>
      <c r="C29" s="457"/>
      <c r="D29" s="231">
        <f t="shared" si="1"/>
        <v>0</v>
      </c>
    </row>
    <row r="30" spans="1:11" ht="15" customHeight="1" x14ac:dyDescent="0.2">
      <c r="A30" s="268" t="s">
        <v>208</v>
      </c>
      <c r="B30" s="239" t="s">
        <v>209</v>
      </c>
      <c r="C30" s="457"/>
      <c r="D30" s="231">
        <f t="shared" si="1"/>
        <v>0</v>
      </c>
    </row>
    <row r="31" spans="1:11" ht="15" customHeight="1" x14ac:dyDescent="0.2">
      <c r="A31" s="202"/>
      <c r="B31" s="227"/>
      <c r="C31" s="227"/>
      <c r="D31" s="228"/>
      <c r="E31" s="199"/>
      <c r="F31" s="199"/>
      <c r="G31" s="199"/>
      <c r="H31" s="199"/>
      <c r="I31" s="199"/>
      <c r="J31" s="199"/>
      <c r="K31" s="199"/>
    </row>
    <row r="32" spans="1:11" ht="15" customHeight="1" x14ac:dyDescent="0.2">
      <c r="A32" s="250" t="s">
        <v>210</v>
      </c>
      <c r="B32" s="229" t="s">
        <v>211</v>
      </c>
      <c r="C32" s="230">
        <f>SUM(C33:C37)</f>
        <v>0</v>
      </c>
      <c r="D32" s="230">
        <f>SUM(D33:D37)</f>
        <v>0</v>
      </c>
    </row>
    <row r="33" spans="1:11" ht="15" customHeight="1" x14ac:dyDescent="0.2">
      <c r="A33" s="268" t="s">
        <v>212</v>
      </c>
      <c r="B33" s="239" t="s">
        <v>213</v>
      </c>
      <c r="C33" s="457"/>
      <c r="D33" s="231">
        <f>ROUND(($B$8*C33/100),2)</f>
        <v>0</v>
      </c>
    </row>
    <row r="34" spans="1:11" ht="15" customHeight="1" x14ac:dyDescent="0.2">
      <c r="A34" s="268" t="s">
        <v>214</v>
      </c>
      <c r="B34" s="239" t="s">
        <v>215</v>
      </c>
      <c r="C34" s="457"/>
      <c r="D34" s="231">
        <f t="shared" ref="D34:D37" si="2">ROUND(($B$8*C34/100),2)</f>
        <v>0</v>
      </c>
    </row>
    <row r="35" spans="1:11" ht="15" customHeight="1" x14ac:dyDescent="0.2">
      <c r="A35" s="268" t="s">
        <v>216</v>
      </c>
      <c r="B35" s="239" t="s">
        <v>217</v>
      </c>
      <c r="C35" s="457"/>
      <c r="D35" s="231">
        <f t="shared" si="2"/>
        <v>0</v>
      </c>
    </row>
    <row r="36" spans="1:11" ht="15" customHeight="1" x14ac:dyDescent="0.2">
      <c r="A36" s="268" t="s">
        <v>218</v>
      </c>
      <c r="B36" s="239" t="s">
        <v>219</v>
      </c>
      <c r="C36" s="457"/>
      <c r="D36" s="231">
        <f t="shared" si="2"/>
        <v>0</v>
      </c>
    </row>
    <row r="37" spans="1:11" ht="15" customHeight="1" x14ac:dyDescent="0.2">
      <c r="A37" s="268" t="s">
        <v>220</v>
      </c>
      <c r="B37" s="239" t="s">
        <v>221</v>
      </c>
      <c r="C37" s="457"/>
      <c r="D37" s="231">
        <f t="shared" si="2"/>
        <v>0</v>
      </c>
    </row>
    <row r="38" spans="1:11" ht="15" customHeight="1" x14ac:dyDescent="0.2">
      <c r="A38" s="202"/>
      <c r="B38" s="227"/>
      <c r="C38" s="227"/>
      <c r="D38" s="228"/>
      <c r="E38" s="199"/>
      <c r="F38" s="199"/>
      <c r="G38" s="199"/>
      <c r="H38" s="199"/>
      <c r="I38" s="199"/>
      <c r="J38" s="199"/>
      <c r="K38" s="199"/>
    </row>
    <row r="39" spans="1:11" ht="15" customHeight="1" x14ac:dyDescent="0.2">
      <c r="A39" s="250" t="s">
        <v>222</v>
      </c>
      <c r="B39" s="229" t="s">
        <v>223</v>
      </c>
      <c r="C39" s="230">
        <f>SUM(C40:C41)</f>
        <v>0</v>
      </c>
      <c r="D39" s="230">
        <f>SUM(D40:D41)</f>
        <v>0</v>
      </c>
    </row>
    <row r="40" spans="1:11" ht="15" customHeight="1" x14ac:dyDescent="0.2">
      <c r="A40" s="268" t="s">
        <v>224</v>
      </c>
      <c r="B40" s="239" t="s">
        <v>225</v>
      </c>
      <c r="C40" s="458"/>
      <c r="D40" s="231">
        <f>ROUND(($B$8*C40/100),2)</f>
        <v>0</v>
      </c>
      <c r="E40" s="206"/>
    </row>
    <row r="41" spans="1:11" ht="25.5" x14ac:dyDescent="0.2">
      <c r="A41" s="268" t="s">
        <v>226</v>
      </c>
      <c r="B41" s="249" t="s">
        <v>227</v>
      </c>
      <c r="C41" s="458"/>
      <c r="D41" s="231">
        <f>ROUND(($B$8*C41/100),2)</f>
        <v>0</v>
      </c>
      <c r="E41" s="206"/>
      <c r="J41" s="206"/>
    </row>
    <row r="42" spans="1:11" ht="15" customHeight="1" x14ac:dyDescent="0.2">
      <c r="A42" s="251"/>
      <c r="B42" s="227"/>
      <c r="C42" s="227"/>
      <c r="D42" s="228"/>
      <c r="E42" s="199"/>
      <c r="F42" s="199"/>
      <c r="G42" s="199"/>
      <c r="H42" s="199"/>
      <c r="J42" s="206"/>
      <c r="K42" s="199"/>
    </row>
    <row r="43" spans="1:11" ht="15" customHeight="1" x14ac:dyDescent="0.2">
      <c r="A43" s="539" t="s">
        <v>228</v>
      </c>
      <c r="B43" s="540"/>
      <c r="C43" s="230">
        <f>C12+C23+C32+C39</f>
        <v>0</v>
      </c>
      <c r="D43" s="230">
        <f>D12+D23+D32+D39</f>
        <v>0</v>
      </c>
    </row>
    <row r="44" spans="1:11" ht="15" customHeight="1" x14ac:dyDescent="0.2"/>
    <row r="45" spans="1:11" ht="15" customHeight="1" x14ac:dyDescent="0.2">
      <c r="A45" s="269">
        <v>6</v>
      </c>
      <c r="B45" s="234" t="s">
        <v>229</v>
      </c>
      <c r="C45" s="235" t="s">
        <v>173</v>
      </c>
      <c r="D45" s="235" t="s">
        <v>70</v>
      </c>
    </row>
    <row r="46" spans="1:11" ht="15" customHeight="1" x14ac:dyDescent="0.2">
      <c r="A46" s="268" t="s">
        <v>230</v>
      </c>
      <c r="B46" s="248" t="s">
        <v>231</v>
      </c>
      <c r="C46" s="237" t="e">
        <f>ROUND((D46/$B$8),4)*100</f>
        <v>#DIV/0!</v>
      </c>
      <c r="D46" s="602"/>
      <c r="E46" s="206"/>
    </row>
    <row r="47" spans="1:11" ht="15" customHeight="1" x14ac:dyDescent="0.2">
      <c r="A47" s="236" t="s">
        <v>232</v>
      </c>
      <c r="B47" s="239" t="s">
        <v>233</v>
      </c>
      <c r="C47" s="231" t="e">
        <f t="shared" ref="C47:C51" si="3">ROUND((D47/$B$8),4)*100</f>
        <v>#DIV/0!</v>
      </c>
      <c r="D47" s="603"/>
      <c r="E47" s="206"/>
    </row>
    <row r="48" spans="1:11" ht="15" customHeight="1" x14ac:dyDescent="0.2">
      <c r="A48" s="236" t="s">
        <v>234</v>
      </c>
      <c r="B48" s="239" t="s">
        <v>235</v>
      </c>
      <c r="C48" s="231" t="e">
        <f t="shared" si="3"/>
        <v>#DIV/0!</v>
      </c>
      <c r="D48" s="603"/>
      <c r="E48" s="206"/>
    </row>
    <row r="49" spans="1:5" ht="15" customHeight="1" x14ac:dyDescent="0.2">
      <c r="A49" s="236" t="s">
        <v>236</v>
      </c>
      <c r="B49" s="239" t="s">
        <v>237</v>
      </c>
      <c r="C49" s="231" t="e">
        <f t="shared" si="3"/>
        <v>#DIV/0!</v>
      </c>
      <c r="D49" s="603"/>
      <c r="E49" s="206"/>
    </row>
    <row r="50" spans="1:5" ht="15" customHeight="1" x14ac:dyDescent="0.2">
      <c r="A50" s="236" t="s">
        <v>238</v>
      </c>
      <c r="B50" s="239" t="s">
        <v>239</v>
      </c>
      <c r="C50" s="231" t="e">
        <f t="shared" si="3"/>
        <v>#DIV/0!</v>
      </c>
      <c r="D50" s="603"/>
      <c r="E50" s="206"/>
    </row>
    <row r="51" spans="1:5" ht="15" customHeight="1" x14ac:dyDescent="0.2">
      <c r="A51" s="236" t="s">
        <v>240</v>
      </c>
      <c r="B51" s="247" t="s">
        <v>241</v>
      </c>
      <c r="C51" s="241" t="e">
        <f t="shared" si="3"/>
        <v>#DIV/0!</v>
      </c>
      <c r="D51" s="604"/>
      <c r="E51" s="206"/>
    </row>
    <row r="52" spans="1:5" ht="15" customHeight="1" x14ac:dyDescent="0.2">
      <c r="A52" s="542" t="s">
        <v>242</v>
      </c>
      <c r="B52" s="543"/>
      <c r="C52" s="243" t="e">
        <f>SUM(C46:C51)</f>
        <v>#DIV/0!</v>
      </c>
      <c r="D52" s="243">
        <f>SUM(D46:D51)</f>
        <v>0</v>
      </c>
    </row>
    <row r="53" spans="1:5" ht="15" customHeight="1" x14ac:dyDescent="0.2">
      <c r="C53" s="208"/>
    </row>
    <row r="54" spans="1:5" ht="15" customHeight="1" x14ac:dyDescent="0.2">
      <c r="A54" s="537" t="s">
        <v>243</v>
      </c>
      <c r="B54" s="537"/>
      <c r="C54" s="238" t="e">
        <f>C43+C52</f>
        <v>#DIV/0!</v>
      </c>
      <c r="D54" s="232">
        <f>D43+D52</f>
        <v>0</v>
      </c>
    </row>
    <row r="55" spans="1:5" ht="15" customHeight="1" x14ac:dyDescent="0.2">
      <c r="C55" s="208"/>
    </row>
    <row r="56" spans="1:5" ht="15" customHeight="1" x14ac:dyDescent="0.2">
      <c r="A56" s="203">
        <v>7</v>
      </c>
      <c r="B56" s="203" t="s">
        <v>244</v>
      </c>
      <c r="C56" s="209"/>
      <c r="D56" s="203" t="s">
        <v>173</v>
      </c>
    </row>
    <row r="57" spans="1:5" ht="15" customHeight="1" x14ac:dyDescent="0.2">
      <c r="A57" s="240"/>
      <c r="B57" s="254" t="s">
        <v>245</v>
      </c>
      <c r="C57" s="247"/>
      <c r="D57" s="245" t="e">
        <f>C54/100</f>
        <v>#DIV/0!</v>
      </c>
    </row>
    <row r="58" spans="1:5" ht="15" customHeight="1" x14ac:dyDescent="0.2">
      <c r="A58" s="244"/>
      <c r="B58" s="242" t="s">
        <v>246</v>
      </c>
      <c r="C58" s="239"/>
      <c r="D58" s="246">
        <f>'FATOR K'!K7</f>
        <v>0</v>
      </c>
    </row>
    <row r="59" spans="1:5" ht="15" customHeight="1" x14ac:dyDescent="0.2">
      <c r="A59" s="244"/>
      <c r="B59" s="242" t="s">
        <v>145</v>
      </c>
      <c r="C59" s="239"/>
      <c r="D59" s="246">
        <f>'FATOR K'!K8</f>
        <v>0</v>
      </c>
    </row>
    <row r="60" spans="1:5" ht="15" customHeight="1" x14ac:dyDescent="0.2">
      <c r="A60" s="244"/>
      <c r="B60" s="254" t="s">
        <v>146</v>
      </c>
      <c r="C60" s="247"/>
      <c r="D60" s="246">
        <f>'FATOR K'!K9</f>
        <v>0</v>
      </c>
    </row>
    <row r="61" spans="1:5" ht="15" customHeight="1" x14ac:dyDescent="0.2">
      <c r="A61" s="244"/>
      <c r="B61" s="242" t="s">
        <v>147</v>
      </c>
      <c r="C61" s="239"/>
      <c r="D61" s="253">
        <f>'FATOR K'!K10</f>
        <v>0</v>
      </c>
    </row>
    <row r="62" spans="1:5" ht="15" customHeight="1" x14ac:dyDescent="0.2">
      <c r="A62" s="244"/>
      <c r="B62" s="248" t="s">
        <v>148</v>
      </c>
      <c r="C62" s="265">
        <f>'FATOR K'!$J$11</f>
        <v>0</v>
      </c>
      <c r="D62" s="240"/>
    </row>
    <row r="63" spans="1:5" ht="15" customHeight="1" x14ac:dyDescent="0.2">
      <c r="A63" s="244"/>
      <c r="B63" s="239" t="s">
        <v>149</v>
      </c>
      <c r="C63" s="264">
        <f>'FATOR K'!$J$12</f>
        <v>0</v>
      </c>
      <c r="D63" s="244"/>
    </row>
    <row r="64" spans="1:5" ht="15" customHeight="1" x14ac:dyDescent="0.2">
      <c r="A64" s="244"/>
      <c r="B64" s="239" t="s">
        <v>150</v>
      </c>
      <c r="C64" s="264">
        <f>'FATOR K'!$J$13</f>
        <v>0</v>
      </c>
      <c r="D64" s="244"/>
    </row>
    <row r="65" spans="1:4" ht="15" customHeight="1" x14ac:dyDescent="0.2">
      <c r="A65" s="236"/>
      <c r="B65" s="239" t="s">
        <v>151</v>
      </c>
      <c r="C65" s="264">
        <f>'FATOR K'!$J$14</f>
        <v>0</v>
      </c>
      <c r="D65" s="236"/>
    </row>
    <row r="66" spans="1:4" ht="15" customHeight="1" x14ac:dyDescent="0.2"/>
    <row r="67" spans="1:4" ht="15" customHeight="1" x14ac:dyDescent="0.2">
      <c r="A67" s="537" t="s">
        <v>247</v>
      </c>
      <c r="B67" s="537"/>
      <c r="C67" s="537"/>
      <c r="D67" s="252" t="e">
        <f>(1+D57+D59)*(1+D60)*(1+D61)</f>
        <v>#DIV/0!</v>
      </c>
    </row>
    <row r="68" spans="1:4" ht="15" customHeight="1" x14ac:dyDescent="0.2">
      <c r="B68" s="204"/>
      <c r="C68" s="204"/>
    </row>
    <row r="69" spans="1:4" ht="15" customHeight="1" x14ac:dyDescent="0.2">
      <c r="A69" s="538" t="s">
        <v>248</v>
      </c>
      <c r="B69" s="538"/>
      <c r="C69" s="538"/>
      <c r="D69" s="224" t="e">
        <f>D67*B8</f>
        <v>#DIV/0!</v>
      </c>
    </row>
    <row r="70" spans="1:4" ht="15" customHeight="1" x14ac:dyDescent="0.2"/>
    <row r="71" spans="1:4" ht="15" customHeight="1" x14ac:dyDescent="0.2"/>
    <row r="72" spans="1:4" ht="15" customHeight="1" x14ac:dyDescent="0.2"/>
    <row r="73" spans="1:4" ht="15" customHeight="1" x14ac:dyDescent="0.2"/>
    <row r="74" spans="1:4" ht="15" customHeight="1" x14ac:dyDescent="0.2"/>
    <row r="75" spans="1:4" ht="15" customHeight="1" x14ac:dyDescent="0.2"/>
    <row r="76" spans="1:4" ht="15" customHeight="1" x14ac:dyDescent="0.2"/>
    <row r="77" spans="1:4" ht="15" customHeight="1" x14ac:dyDescent="0.2"/>
    <row r="78" spans="1:4" ht="15" customHeight="1" x14ac:dyDescent="0.2"/>
    <row r="79" spans="1:4" ht="15" customHeight="1" x14ac:dyDescent="0.2"/>
    <row r="80" spans="1:4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</sheetData>
  <mergeCells count="6">
    <mergeCell ref="A69:C69"/>
    <mergeCell ref="B1:D1"/>
    <mergeCell ref="A43:B43"/>
    <mergeCell ref="A52:B52"/>
    <mergeCell ref="A54:B54"/>
    <mergeCell ref="A67:C6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0" orientation="portrait" horizontalDpi="300" verticalDpi="300" r:id="rId1"/>
  <headerFooter>
    <oddFooter>Página &amp;P&amp;R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EC9DE-7E1C-4CC3-8C65-FB53731E0117}">
  <sheetPr codeName="Planilha21">
    <tabColor theme="8" tint="-0.499984740745262"/>
    <pageSetUpPr fitToPage="1"/>
  </sheetPr>
  <dimension ref="A1:F72"/>
  <sheetViews>
    <sheetView topLeftCell="A31" zoomScale="85" zoomScaleNormal="85" workbookViewId="0">
      <selection activeCell="B60" sqref="B60"/>
    </sheetView>
  </sheetViews>
  <sheetFormatPr defaultColWidth="8.7109375" defaultRowHeight="12.75" x14ac:dyDescent="0.2"/>
  <cols>
    <col min="1" max="1" width="24.28515625" style="421" customWidth="1"/>
    <col min="2" max="2" width="74.7109375" style="421" bestFit="1" customWidth="1"/>
    <col min="3" max="3" width="14.42578125" style="421" customWidth="1"/>
    <col min="4" max="4" width="18.140625" style="421" bestFit="1" customWidth="1"/>
    <col min="6" max="6" width="12.7109375" bestFit="1" customWidth="1"/>
  </cols>
  <sheetData>
    <row r="1" spans="1:6" ht="15" customHeight="1" x14ac:dyDescent="0.2">
      <c r="A1" s="427" t="s">
        <v>273</v>
      </c>
      <c r="B1" s="544" t="s">
        <v>274</v>
      </c>
      <c r="C1" s="544"/>
      <c r="D1" s="544"/>
    </row>
    <row r="2" spans="1:6" ht="15" customHeight="1" x14ac:dyDescent="0.2"/>
    <row r="3" spans="1:6" ht="15" customHeight="1" x14ac:dyDescent="0.2">
      <c r="A3" s="544" t="s">
        <v>275</v>
      </c>
      <c r="B3" s="544"/>
      <c r="C3" s="544"/>
      <c r="D3" s="544"/>
    </row>
    <row r="4" spans="1:6" ht="15" customHeight="1" x14ac:dyDescent="0.2">
      <c r="A4" s="428"/>
      <c r="B4" s="428"/>
      <c r="C4" s="428"/>
      <c r="D4" s="428"/>
    </row>
    <row r="5" spans="1:6" s="200" customFormat="1" ht="15" customHeight="1" x14ac:dyDescent="0.2">
      <c r="A5" s="429" t="s">
        <v>166</v>
      </c>
      <c r="B5" s="430" t="s">
        <v>48</v>
      </c>
      <c r="C5" s="431"/>
      <c r="D5" s="432"/>
      <c r="E5" s="199"/>
      <c r="F5" s="199"/>
    </row>
    <row r="6" spans="1:6" s="200" customFormat="1" ht="15" customHeight="1" x14ac:dyDescent="0.2">
      <c r="A6" s="429" t="s">
        <v>167</v>
      </c>
      <c r="B6" s="459"/>
      <c r="C6" s="577"/>
      <c r="D6" s="578"/>
      <c r="E6" s="199"/>
      <c r="F6" s="199"/>
    </row>
    <row r="7" spans="1:6" s="200" customFormat="1" ht="15" customHeight="1" x14ac:dyDescent="0.2">
      <c r="A7" s="429" t="s">
        <v>168</v>
      </c>
      <c r="B7" s="474"/>
      <c r="C7" s="577"/>
      <c r="D7" s="578"/>
      <c r="E7" s="199"/>
      <c r="F7" s="199"/>
    </row>
    <row r="8" spans="1:6" s="200" customFormat="1" ht="15" customHeight="1" x14ac:dyDescent="0.2">
      <c r="A8" s="429" t="s">
        <v>169</v>
      </c>
      <c r="B8" s="470"/>
      <c r="C8" s="577"/>
      <c r="D8" s="578"/>
      <c r="E8" s="199"/>
      <c r="F8" s="199"/>
    </row>
    <row r="9" spans="1:6" s="200" customFormat="1" ht="15" customHeight="1" x14ac:dyDescent="0.2">
      <c r="A9" s="429" t="s">
        <v>170</v>
      </c>
      <c r="B9" s="430" t="s">
        <v>276</v>
      </c>
      <c r="C9" s="577"/>
      <c r="D9" s="578"/>
      <c r="E9" s="199"/>
      <c r="F9" s="199"/>
    </row>
    <row r="10" spans="1:6" s="200" customFormat="1" x14ac:dyDescent="0.2">
      <c r="A10" s="429" t="s">
        <v>401</v>
      </c>
      <c r="B10" s="606"/>
      <c r="C10" s="579"/>
      <c r="D10" s="580"/>
      <c r="E10" s="199"/>
      <c r="F10" s="199"/>
    </row>
    <row r="11" spans="1:6" s="200" customFormat="1" ht="15" customHeight="1" x14ac:dyDescent="0.2">
      <c r="A11" s="429" t="s">
        <v>277</v>
      </c>
      <c r="B11" s="258">
        <f>B10*D72</f>
        <v>0</v>
      </c>
      <c r="C11" s="431"/>
      <c r="D11" s="432"/>
      <c r="E11" s="199"/>
      <c r="F11" s="199"/>
    </row>
    <row r="12" spans="1:6" ht="15" customHeight="1" x14ac:dyDescent="0.2">
      <c r="A12" s="428"/>
      <c r="B12" s="428"/>
      <c r="C12" s="428"/>
      <c r="D12" s="428"/>
    </row>
    <row r="13" spans="1:6" ht="15" customHeight="1" x14ac:dyDescent="0.2">
      <c r="A13" s="544" t="s">
        <v>278</v>
      </c>
      <c r="B13" s="544"/>
      <c r="C13" s="544"/>
      <c r="D13" s="544"/>
    </row>
    <row r="14" spans="1:6" ht="15" customHeight="1" x14ac:dyDescent="0.2">
      <c r="A14" s="428"/>
      <c r="B14" s="428"/>
      <c r="C14" s="428"/>
      <c r="D14" s="428"/>
    </row>
    <row r="15" spans="1:6" x14ac:dyDescent="0.2">
      <c r="A15" s="429" t="s">
        <v>166</v>
      </c>
      <c r="B15" s="430" t="s">
        <v>49</v>
      </c>
      <c r="C15" s="431"/>
      <c r="D15" s="432"/>
    </row>
    <row r="16" spans="1:6" ht="15" x14ac:dyDescent="0.2">
      <c r="A16" s="429" t="s">
        <v>167</v>
      </c>
      <c r="B16" s="459"/>
      <c r="C16" s="577"/>
      <c r="D16" s="578"/>
    </row>
    <row r="17" spans="1:4" x14ac:dyDescent="0.2">
      <c r="A17" s="429" t="s">
        <v>168</v>
      </c>
      <c r="B17" s="474"/>
      <c r="C17" s="577"/>
      <c r="D17" s="578"/>
    </row>
    <row r="18" spans="1:4" x14ac:dyDescent="0.2">
      <c r="A18" s="429" t="s">
        <v>169</v>
      </c>
      <c r="B18" s="470"/>
      <c r="C18" s="577"/>
      <c r="D18" s="578"/>
    </row>
    <row r="19" spans="1:4" x14ac:dyDescent="0.2">
      <c r="A19" s="429" t="s">
        <v>170</v>
      </c>
      <c r="B19" s="430" t="s">
        <v>279</v>
      </c>
      <c r="C19" s="577"/>
      <c r="D19" s="578"/>
    </row>
    <row r="20" spans="1:4" x14ac:dyDescent="0.2">
      <c r="A20" s="429" t="s">
        <v>401</v>
      </c>
      <c r="B20" s="606"/>
      <c r="C20" s="579"/>
      <c r="D20" s="580"/>
    </row>
    <row r="21" spans="1:4" ht="15" x14ac:dyDescent="0.2">
      <c r="A21" s="429" t="s">
        <v>277</v>
      </c>
      <c r="B21" s="258">
        <f>B20*D72</f>
        <v>0</v>
      </c>
      <c r="C21" s="431"/>
      <c r="D21" s="432"/>
    </row>
    <row r="22" spans="1:4" x14ac:dyDescent="0.2">
      <c r="A22" s="428"/>
      <c r="B22" s="428"/>
      <c r="C22" s="428"/>
      <c r="D22" s="428"/>
    </row>
    <row r="23" spans="1:4" ht="15" customHeight="1" x14ac:dyDescent="0.2">
      <c r="A23" s="544" t="s">
        <v>280</v>
      </c>
      <c r="B23" s="544"/>
      <c r="C23" s="544"/>
      <c r="D23" s="544"/>
    </row>
    <row r="24" spans="1:4" ht="15" customHeight="1" x14ac:dyDescent="0.2">
      <c r="A24" s="428"/>
      <c r="B24" s="428"/>
      <c r="C24" s="428"/>
      <c r="D24" s="428"/>
    </row>
    <row r="25" spans="1:4" ht="15" customHeight="1" x14ac:dyDescent="0.2">
      <c r="A25" s="429" t="s">
        <v>166</v>
      </c>
      <c r="B25" s="430" t="s">
        <v>50</v>
      </c>
      <c r="C25" s="431"/>
      <c r="D25" s="432"/>
    </row>
    <row r="26" spans="1:4" ht="15" customHeight="1" x14ac:dyDescent="0.2">
      <c r="A26" s="429" t="s">
        <v>167</v>
      </c>
      <c r="B26" s="459"/>
      <c r="C26" s="577"/>
      <c r="D26" s="578"/>
    </row>
    <row r="27" spans="1:4" ht="15" customHeight="1" x14ac:dyDescent="0.2">
      <c r="A27" s="429" t="s">
        <v>168</v>
      </c>
      <c r="B27" s="474"/>
      <c r="C27" s="577"/>
      <c r="D27" s="578"/>
    </row>
    <row r="28" spans="1:4" ht="15" customHeight="1" x14ac:dyDescent="0.2">
      <c r="A28" s="429" t="s">
        <v>169</v>
      </c>
      <c r="B28" s="470"/>
      <c r="C28" s="577"/>
      <c r="D28" s="578"/>
    </row>
    <row r="29" spans="1:4" ht="15" customHeight="1" x14ac:dyDescent="0.2">
      <c r="A29" s="429" t="s">
        <v>170</v>
      </c>
      <c r="B29" s="430" t="s">
        <v>281</v>
      </c>
      <c r="C29" s="577"/>
      <c r="D29" s="578"/>
    </row>
    <row r="30" spans="1:4" ht="15" customHeight="1" x14ac:dyDescent="0.2">
      <c r="A30" s="429" t="s">
        <v>401</v>
      </c>
      <c r="B30" s="606"/>
      <c r="C30" s="579"/>
      <c r="D30" s="580"/>
    </row>
    <row r="31" spans="1:4" ht="15" customHeight="1" x14ac:dyDescent="0.2">
      <c r="A31" s="429" t="s">
        <v>277</v>
      </c>
      <c r="B31" s="258">
        <f>B30*D72</f>
        <v>0</v>
      </c>
      <c r="C31" s="577"/>
      <c r="D31" s="578"/>
    </row>
    <row r="32" spans="1:4" ht="15" customHeight="1" x14ac:dyDescent="0.2">
      <c r="A32" s="428"/>
      <c r="B32" s="428"/>
      <c r="C32" s="428"/>
      <c r="D32" s="428"/>
    </row>
    <row r="33" spans="1:4" x14ac:dyDescent="0.2">
      <c r="A33" s="544" t="s">
        <v>282</v>
      </c>
      <c r="B33" s="544"/>
      <c r="C33" s="544"/>
      <c r="D33" s="544"/>
    </row>
    <row r="34" spans="1:4" x14ac:dyDescent="0.2">
      <c r="A34" s="428"/>
      <c r="B34" s="428"/>
      <c r="C34" s="428"/>
      <c r="D34" s="428"/>
    </row>
    <row r="35" spans="1:4" x14ac:dyDescent="0.2">
      <c r="A35" s="429" t="s">
        <v>166</v>
      </c>
      <c r="B35" s="430" t="s">
        <v>51</v>
      </c>
      <c r="C35" s="431"/>
      <c r="D35" s="432"/>
    </row>
    <row r="36" spans="1:4" ht="15" x14ac:dyDescent="0.2">
      <c r="A36" s="429" t="s">
        <v>167</v>
      </c>
      <c r="B36" s="459"/>
      <c r="C36" s="577"/>
      <c r="D36" s="578"/>
    </row>
    <row r="37" spans="1:4" x14ac:dyDescent="0.2">
      <c r="A37" s="429" t="s">
        <v>168</v>
      </c>
      <c r="B37" s="474"/>
      <c r="C37" s="577"/>
      <c r="D37" s="578"/>
    </row>
    <row r="38" spans="1:4" x14ac:dyDescent="0.2">
      <c r="A38" s="429" t="s">
        <v>169</v>
      </c>
      <c r="B38" s="470"/>
      <c r="C38" s="577"/>
      <c r="D38" s="578"/>
    </row>
    <row r="39" spans="1:4" x14ac:dyDescent="0.2">
      <c r="A39" s="429" t="s">
        <v>170</v>
      </c>
      <c r="B39" s="430" t="s">
        <v>402</v>
      </c>
      <c r="C39" s="577"/>
      <c r="D39" s="578"/>
    </row>
    <row r="40" spans="1:4" x14ac:dyDescent="0.2">
      <c r="A40" s="429" t="s">
        <v>403</v>
      </c>
      <c r="B40" s="606"/>
      <c r="C40" s="579"/>
      <c r="D40" s="580"/>
    </row>
    <row r="41" spans="1:4" ht="15" x14ac:dyDescent="0.2">
      <c r="A41" s="429" t="s">
        <v>277</v>
      </c>
      <c r="B41" s="258">
        <f>B40*D72</f>
        <v>0</v>
      </c>
      <c r="C41" s="431"/>
      <c r="D41" s="432"/>
    </row>
    <row r="42" spans="1:4" x14ac:dyDescent="0.2">
      <c r="A42" s="428"/>
      <c r="B42" s="428"/>
      <c r="C42" s="428"/>
      <c r="D42" s="428"/>
    </row>
    <row r="43" spans="1:4" ht="15" customHeight="1" x14ac:dyDescent="0.2">
      <c r="A43" s="544" t="s">
        <v>283</v>
      </c>
      <c r="B43" s="544"/>
      <c r="C43" s="544"/>
      <c r="D43" s="544"/>
    </row>
    <row r="44" spans="1:4" x14ac:dyDescent="0.2">
      <c r="A44" s="428"/>
      <c r="B44" s="428"/>
      <c r="C44" s="428"/>
      <c r="D44" s="428"/>
    </row>
    <row r="45" spans="1:4" x14ac:dyDescent="0.2">
      <c r="A45" s="429" t="s">
        <v>166</v>
      </c>
      <c r="B45" s="430" t="s">
        <v>55</v>
      </c>
      <c r="C45" s="431"/>
      <c r="D45" s="432"/>
    </row>
    <row r="46" spans="1:4" ht="15" x14ac:dyDescent="0.2">
      <c r="A46" s="429" t="s">
        <v>167</v>
      </c>
      <c r="B46" s="459"/>
      <c r="C46" s="577"/>
      <c r="D46" s="578"/>
    </row>
    <row r="47" spans="1:4" x14ac:dyDescent="0.2">
      <c r="A47" s="429" t="s">
        <v>168</v>
      </c>
      <c r="B47" s="474"/>
      <c r="C47" s="577"/>
      <c r="D47" s="578"/>
    </row>
    <row r="48" spans="1:4" x14ac:dyDescent="0.2">
      <c r="A48" s="429" t="s">
        <v>169</v>
      </c>
      <c r="B48" s="470"/>
      <c r="C48" s="577"/>
      <c r="D48" s="578"/>
    </row>
    <row r="49" spans="1:4" x14ac:dyDescent="0.2">
      <c r="A49" s="429" t="s">
        <v>170</v>
      </c>
      <c r="B49" s="430" t="s">
        <v>404</v>
      </c>
      <c r="C49" s="577"/>
      <c r="D49" s="578"/>
    </row>
    <row r="50" spans="1:4" ht="13.9" customHeight="1" x14ac:dyDescent="0.2">
      <c r="A50" s="429" t="s">
        <v>403</v>
      </c>
      <c r="B50" s="606"/>
      <c r="C50" s="579"/>
      <c r="D50" s="580"/>
    </row>
    <row r="51" spans="1:4" ht="15" x14ac:dyDescent="0.2">
      <c r="A51" s="429" t="s">
        <v>277</v>
      </c>
      <c r="B51" s="258">
        <f>B50*D72</f>
        <v>0</v>
      </c>
      <c r="C51" s="431"/>
      <c r="D51" s="432"/>
    </row>
    <row r="52" spans="1:4" x14ac:dyDescent="0.2">
      <c r="A52" s="428"/>
      <c r="B52" s="428"/>
      <c r="C52" s="428"/>
      <c r="D52" s="428"/>
    </row>
    <row r="53" spans="1:4" x14ac:dyDescent="0.2">
      <c r="A53" s="544" t="s">
        <v>284</v>
      </c>
      <c r="B53" s="544"/>
      <c r="C53" s="544"/>
      <c r="D53" s="544"/>
    </row>
    <row r="54" spans="1:4" x14ac:dyDescent="0.2">
      <c r="A54" s="428"/>
      <c r="B54" s="428"/>
      <c r="C54" s="428"/>
      <c r="D54" s="428"/>
    </row>
    <row r="55" spans="1:4" x14ac:dyDescent="0.2">
      <c r="A55" s="429" t="s">
        <v>166</v>
      </c>
      <c r="B55" s="430" t="s">
        <v>55</v>
      </c>
      <c r="C55" s="431"/>
      <c r="D55" s="432"/>
    </row>
    <row r="56" spans="1:4" ht="15" x14ac:dyDescent="0.2">
      <c r="A56" s="429" t="s">
        <v>167</v>
      </c>
      <c r="B56" s="459"/>
      <c r="C56" s="577"/>
      <c r="D56" s="578"/>
    </row>
    <row r="57" spans="1:4" x14ac:dyDescent="0.2">
      <c r="A57" s="429" t="s">
        <v>168</v>
      </c>
      <c r="B57" s="469"/>
      <c r="C57" s="577"/>
      <c r="D57" s="578"/>
    </row>
    <row r="58" spans="1:4" x14ac:dyDescent="0.2">
      <c r="A58" s="429" t="s">
        <v>169</v>
      </c>
      <c r="B58" s="470"/>
      <c r="C58" s="577"/>
      <c r="D58" s="578"/>
    </row>
    <row r="59" spans="1:4" x14ac:dyDescent="0.2">
      <c r="A59" s="429" t="s">
        <v>170</v>
      </c>
      <c r="B59" s="430" t="s">
        <v>405</v>
      </c>
      <c r="C59" s="577"/>
      <c r="D59" s="578"/>
    </row>
    <row r="60" spans="1:4" ht="13.9" customHeight="1" x14ac:dyDescent="0.2">
      <c r="A60" s="429" t="s">
        <v>403</v>
      </c>
      <c r="B60" s="606"/>
      <c r="C60" s="579"/>
      <c r="D60" s="580"/>
    </row>
    <row r="61" spans="1:4" ht="15" x14ac:dyDescent="0.2">
      <c r="A61" s="429" t="s">
        <v>277</v>
      </c>
      <c r="B61" s="258">
        <f>B60*D72</f>
        <v>0</v>
      </c>
      <c r="C61" s="431"/>
      <c r="D61" s="432"/>
    </row>
    <row r="62" spans="1:4" x14ac:dyDescent="0.2">
      <c r="A62" s="428"/>
      <c r="B62" s="428"/>
      <c r="C62" s="428"/>
      <c r="D62" s="428"/>
    </row>
    <row r="63" spans="1:4" x14ac:dyDescent="0.2">
      <c r="A63" s="433"/>
      <c r="B63" s="434" t="s">
        <v>244</v>
      </c>
      <c r="C63" s="435"/>
      <c r="D63" s="433" t="s">
        <v>173</v>
      </c>
    </row>
    <row r="64" spans="1:4" x14ac:dyDescent="0.2">
      <c r="A64" s="436"/>
      <c r="B64" s="420" t="s">
        <v>145</v>
      </c>
      <c r="C64" s="437"/>
      <c r="D64" s="438">
        <f>'FATOR K'!K8</f>
        <v>0</v>
      </c>
    </row>
    <row r="65" spans="1:4" x14ac:dyDescent="0.2">
      <c r="A65" s="436"/>
      <c r="B65" s="420" t="s">
        <v>146</v>
      </c>
      <c r="C65" s="437"/>
      <c r="D65" s="438">
        <f>'FATOR K'!K9</f>
        <v>0</v>
      </c>
    </row>
    <row r="66" spans="1:4" x14ac:dyDescent="0.2">
      <c r="A66" s="436"/>
      <c r="B66" s="420" t="s">
        <v>147</v>
      </c>
      <c r="C66" s="437"/>
      <c r="D66" s="438">
        <f>'FATOR K'!K10</f>
        <v>0</v>
      </c>
    </row>
    <row r="67" spans="1:4" x14ac:dyDescent="0.2">
      <c r="A67" s="436"/>
      <c r="B67" s="420" t="s">
        <v>148</v>
      </c>
      <c r="C67" s="439">
        <f>'FATOR K'!$J$11</f>
        <v>0</v>
      </c>
      <c r="D67" s="440"/>
    </row>
    <row r="68" spans="1:4" x14ac:dyDescent="0.2">
      <c r="A68" s="436"/>
      <c r="B68" s="420" t="s">
        <v>149</v>
      </c>
      <c r="C68" s="438">
        <f>'FATOR K'!$J$12</f>
        <v>0</v>
      </c>
      <c r="D68" s="441"/>
    </row>
    <row r="69" spans="1:4" x14ac:dyDescent="0.2">
      <c r="A69" s="436"/>
      <c r="B69" s="420" t="s">
        <v>150</v>
      </c>
      <c r="C69" s="438">
        <f>'FATOR K'!$J$13</f>
        <v>0</v>
      </c>
      <c r="D69" s="441"/>
    </row>
    <row r="70" spans="1:4" x14ac:dyDescent="0.2">
      <c r="A70" s="442"/>
      <c r="B70" s="420" t="s">
        <v>151</v>
      </c>
      <c r="C70" s="438">
        <f>'FATOR K'!$J$14</f>
        <v>0</v>
      </c>
      <c r="D70" s="443"/>
    </row>
    <row r="71" spans="1:4" x14ac:dyDescent="0.2">
      <c r="A71" s="78"/>
      <c r="B71" s="78"/>
      <c r="D71" s="78"/>
    </row>
    <row r="72" spans="1:4" x14ac:dyDescent="0.2">
      <c r="A72" s="545" t="s">
        <v>162</v>
      </c>
      <c r="B72" s="545"/>
      <c r="C72" s="435"/>
      <c r="D72" s="252">
        <f>(1+D65)*(1+D66)</f>
        <v>1</v>
      </c>
    </row>
  </sheetData>
  <mergeCells count="8">
    <mergeCell ref="A13:D13"/>
    <mergeCell ref="B1:D1"/>
    <mergeCell ref="A3:D3"/>
    <mergeCell ref="A72:B72"/>
    <mergeCell ref="A43:D43"/>
    <mergeCell ref="A53:D53"/>
    <mergeCell ref="A33:D33"/>
    <mergeCell ref="A23:D23"/>
  </mergeCells>
  <pageMargins left="0.51181102362204722" right="0.51181102362204722" top="0.78740157480314965" bottom="0.78740157480314965" header="0.31496062992125984" footer="0.31496062992125984"/>
  <pageSetup paperSize="9" scale="71" orientation="portrait" horizontalDpi="1200" verticalDpi="1200" r:id="rId1"/>
  <headerFooter>
    <oddFooter>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43F69-87FD-8C43-8FC8-0E2C639A137F}">
  <sheetPr codeName="Planilha22">
    <tabColor theme="7" tint="-0.499984740745262"/>
    <pageSetUpPr fitToPage="1"/>
  </sheetPr>
  <dimension ref="A1:D48"/>
  <sheetViews>
    <sheetView topLeftCell="A23" zoomScale="85" zoomScaleNormal="85" workbookViewId="0">
      <selection activeCell="B36" sqref="B36"/>
    </sheetView>
  </sheetViews>
  <sheetFormatPr defaultColWidth="11.5703125" defaultRowHeight="12.75" x14ac:dyDescent="0.2"/>
  <cols>
    <col min="1" max="1" width="13.42578125" style="421" customWidth="1"/>
    <col min="2" max="2" width="74.5703125" style="421" bestFit="1" customWidth="1"/>
    <col min="3" max="3" width="17.5703125" style="421" customWidth="1"/>
    <col min="4" max="4" width="17.42578125" style="421" bestFit="1" customWidth="1"/>
    <col min="5" max="5" width="12.85546875" bestFit="1" customWidth="1"/>
  </cols>
  <sheetData>
    <row r="1" spans="1:4" x14ac:dyDescent="0.2">
      <c r="A1" s="424" t="s">
        <v>285</v>
      </c>
      <c r="B1" s="509" t="s">
        <v>286</v>
      </c>
      <c r="C1" s="509"/>
      <c r="D1" s="509"/>
    </row>
    <row r="3" spans="1:4" x14ac:dyDescent="0.2">
      <c r="A3" s="509" t="s">
        <v>287</v>
      </c>
      <c r="B3" s="509"/>
      <c r="C3" s="509"/>
      <c r="D3" s="509"/>
    </row>
    <row r="5" spans="1:4" x14ac:dyDescent="0.2">
      <c r="A5" s="509" t="s">
        <v>288</v>
      </c>
      <c r="B5" s="509"/>
      <c r="C5" s="509"/>
      <c r="D5" s="509"/>
    </row>
    <row r="7" spans="1:4" x14ac:dyDescent="0.2">
      <c r="A7" s="429" t="s">
        <v>166</v>
      </c>
      <c r="B7" s="444" t="s">
        <v>79</v>
      </c>
      <c r="C7" s="437"/>
      <c r="D7" s="445"/>
    </row>
    <row r="8" spans="1:4" x14ac:dyDescent="0.2">
      <c r="A8" s="429" t="s">
        <v>167</v>
      </c>
      <c r="B8" s="472"/>
      <c r="C8" s="581"/>
      <c r="D8" s="582"/>
    </row>
    <row r="9" spans="1:4" x14ac:dyDescent="0.2">
      <c r="A9" s="429" t="s">
        <v>168</v>
      </c>
      <c r="B9" s="473"/>
      <c r="C9" s="581"/>
      <c r="D9" s="582"/>
    </row>
    <row r="10" spans="1:4" x14ac:dyDescent="0.2">
      <c r="A10" s="429" t="s">
        <v>169</v>
      </c>
      <c r="B10" s="472"/>
      <c r="C10" s="581"/>
      <c r="D10" s="582"/>
    </row>
    <row r="11" spans="1:4" x14ac:dyDescent="0.2">
      <c r="A11" s="429" t="s">
        <v>170</v>
      </c>
      <c r="B11" s="444" t="s">
        <v>289</v>
      </c>
      <c r="C11" s="581"/>
      <c r="D11" s="582"/>
    </row>
    <row r="12" spans="1:4" x14ac:dyDescent="0.2">
      <c r="A12" s="429" t="s">
        <v>398</v>
      </c>
      <c r="B12" s="607"/>
      <c r="C12" s="583"/>
      <c r="D12" s="584"/>
    </row>
    <row r="13" spans="1:4" x14ac:dyDescent="0.2">
      <c r="A13" s="429" t="s">
        <v>290</v>
      </c>
      <c r="B13" s="423">
        <f>B12*D48</f>
        <v>0</v>
      </c>
      <c r="C13" s="437"/>
      <c r="D13" s="445"/>
    </row>
    <row r="15" spans="1:4" x14ac:dyDescent="0.2">
      <c r="A15" s="509" t="s">
        <v>291</v>
      </c>
      <c r="B15" s="509"/>
      <c r="C15" s="509"/>
      <c r="D15" s="509"/>
    </row>
    <row r="17" spans="1:4" x14ac:dyDescent="0.2">
      <c r="A17" s="546" t="s">
        <v>292</v>
      </c>
      <c r="B17" s="546"/>
      <c r="C17" s="546"/>
      <c r="D17" s="546"/>
    </row>
    <row r="19" spans="1:4" x14ac:dyDescent="0.2">
      <c r="A19" s="429" t="s">
        <v>166</v>
      </c>
      <c r="B19" s="444" t="s">
        <v>293</v>
      </c>
      <c r="C19" s="437"/>
      <c r="D19" s="445"/>
    </row>
    <row r="20" spans="1:4" x14ac:dyDescent="0.2">
      <c r="A20" s="429" t="s">
        <v>167</v>
      </c>
      <c r="B20" s="472"/>
      <c r="C20" s="581"/>
      <c r="D20" s="582"/>
    </row>
    <row r="21" spans="1:4" x14ac:dyDescent="0.2">
      <c r="A21" s="429" t="s">
        <v>168</v>
      </c>
      <c r="B21" s="473"/>
      <c r="C21" s="581"/>
      <c r="D21" s="582"/>
    </row>
    <row r="22" spans="1:4" x14ac:dyDescent="0.2">
      <c r="A22" s="429" t="s">
        <v>169</v>
      </c>
      <c r="B22" s="472"/>
      <c r="C22" s="581"/>
      <c r="D22" s="582"/>
    </row>
    <row r="23" spans="1:4" ht="33" customHeight="1" x14ac:dyDescent="0.2">
      <c r="A23" s="429" t="s">
        <v>170</v>
      </c>
      <c r="B23" s="526" t="s">
        <v>294</v>
      </c>
      <c r="C23" s="547"/>
      <c r="D23" s="548"/>
    </row>
    <row r="24" spans="1:4" ht="25.5" x14ac:dyDescent="0.2">
      <c r="A24" s="429" t="s">
        <v>399</v>
      </c>
      <c r="B24" s="606"/>
      <c r="C24" s="583"/>
      <c r="D24" s="584"/>
    </row>
    <row r="25" spans="1:4" x14ac:dyDescent="0.2">
      <c r="A25" s="429" t="s">
        <v>290</v>
      </c>
      <c r="B25" s="423">
        <f>B24*D48</f>
        <v>0</v>
      </c>
      <c r="C25" s="437"/>
      <c r="D25" s="445"/>
    </row>
    <row r="27" spans="1:4" x14ac:dyDescent="0.2">
      <c r="A27" s="509" t="s">
        <v>295</v>
      </c>
      <c r="B27" s="509"/>
      <c r="C27" s="509"/>
      <c r="D27" s="509"/>
    </row>
    <row r="29" spans="1:4" x14ac:dyDescent="0.2">
      <c r="A29" s="509" t="s">
        <v>296</v>
      </c>
      <c r="B29" s="509"/>
      <c r="C29" s="509"/>
      <c r="D29" s="509"/>
    </row>
    <row r="31" spans="1:4" x14ac:dyDescent="0.2">
      <c r="A31" s="429" t="s">
        <v>166</v>
      </c>
      <c r="B31" s="444" t="s">
        <v>87</v>
      </c>
      <c r="C31" s="437"/>
      <c r="D31" s="445"/>
    </row>
    <row r="32" spans="1:4" x14ac:dyDescent="0.2">
      <c r="A32" s="429" t="s">
        <v>167</v>
      </c>
      <c r="B32" s="472"/>
      <c r="C32" s="437"/>
      <c r="D32" s="445"/>
    </row>
    <row r="33" spans="1:4" x14ac:dyDescent="0.2">
      <c r="A33" s="429" t="s">
        <v>168</v>
      </c>
      <c r="B33" s="473"/>
      <c r="C33" s="437"/>
      <c r="D33" s="445"/>
    </row>
    <row r="34" spans="1:4" x14ac:dyDescent="0.2">
      <c r="A34" s="429" t="s">
        <v>169</v>
      </c>
      <c r="B34" s="472"/>
      <c r="C34" s="437"/>
      <c r="D34" s="445"/>
    </row>
    <row r="35" spans="1:4" x14ac:dyDescent="0.2">
      <c r="A35" s="429" t="s">
        <v>170</v>
      </c>
      <c r="B35" s="444" t="s">
        <v>400</v>
      </c>
      <c r="C35" s="437"/>
      <c r="D35" s="445"/>
    </row>
    <row r="36" spans="1:4" x14ac:dyDescent="0.2">
      <c r="A36" s="429" t="s">
        <v>394</v>
      </c>
      <c r="B36" s="607"/>
      <c r="C36" s="583"/>
      <c r="D36" s="584"/>
    </row>
    <row r="37" spans="1:4" x14ac:dyDescent="0.2">
      <c r="A37" s="429" t="s">
        <v>290</v>
      </c>
      <c r="B37" s="423">
        <f>B36*D48</f>
        <v>0</v>
      </c>
      <c r="C37" s="437"/>
      <c r="D37" s="445"/>
    </row>
    <row r="39" spans="1:4" x14ac:dyDescent="0.2">
      <c r="A39" s="433"/>
      <c r="B39" s="434" t="s">
        <v>244</v>
      </c>
      <c r="C39" s="435"/>
      <c r="D39" s="433" t="s">
        <v>173</v>
      </c>
    </row>
    <row r="40" spans="1:4" x14ac:dyDescent="0.2">
      <c r="A40" s="436"/>
      <c r="B40" s="420" t="s">
        <v>145</v>
      </c>
      <c r="C40" s="437"/>
      <c r="D40" s="438">
        <f>'FATOR K'!K8</f>
        <v>0</v>
      </c>
    </row>
    <row r="41" spans="1:4" x14ac:dyDescent="0.2">
      <c r="A41" s="436"/>
      <c r="B41" s="420" t="s">
        <v>146</v>
      </c>
      <c r="C41" s="437"/>
      <c r="D41" s="438">
        <f>'FATOR K'!K9</f>
        <v>0</v>
      </c>
    </row>
    <row r="42" spans="1:4" x14ac:dyDescent="0.2">
      <c r="A42" s="436"/>
      <c r="B42" s="420" t="s">
        <v>147</v>
      </c>
      <c r="C42" s="437"/>
      <c r="D42" s="438">
        <f>'FATOR K'!K10</f>
        <v>0</v>
      </c>
    </row>
    <row r="43" spans="1:4" x14ac:dyDescent="0.2">
      <c r="A43" s="436"/>
      <c r="B43" s="420" t="s">
        <v>148</v>
      </c>
      <c r="C43" s="439">
        <f>'FATOR K'!$J$11</f>
        <v>0</v>
      </c>
      <c r="D43" s="440"/>
    </row>
    <row r="44" spans="1:4" x14ac:dyDescent="0.2">
      <c r="A44" s="436"/>
      <c r="B44" s="420" t="s">
        <v>149</v>
      </c>
      <c r="C44" s="438">
        <f>'FATOR K'!$J$12</f>
        <v>0</v>
      </c>
      <c r="D44" s="441"/>
    </row>
    <row r="45" spans="1:4" x14ac:dyDescent="0.2">
      <c r="A45" s="436"/>
      <c r="B45" s="420" t="s">
        <v>150</v>
      </c>
      <c r="C45" s="438">
        <f>'FATOR K'!$J$13</f>
        <v>0</v>
      </c>
      <c r="D45" s="441"/>
    </row>
    <row r="46" spans="1:4" x14ac:dyDescent="0.2">
      <c r="A46" s="442"/>
      <c r="B46" s="420" t="s">
        <v>151</v>
      </c>
      <c r="C46" s="438">
        <f>'FATOR K'!$J$14</f>
        <v>0</v>
      </c>
      <c r="D46" s="443"/>
    </row>
    <row r="47" spans="1:4" x14ac:dyDescent="0.2">
      <c r="A47" s="78"/>
      <c r="B47" s="78"/>
      <c r="D47" s="78"/>
    </row>
    <row r="48" spans="1:4" x14ac:dyDescent="0.2">
      <c r="A48" s="545" t="s">
        <v>160</v>
      </c>
      <c r="B48" s="545"/>
      <c r="C48" s="435"/>
      <c r="D48" s="252">
        <f>(1+D40)*(1+D41)*(1+D42)</f>
        <v>1</v>
      </c>
    </row>
  </sheetData>
  <mergeCells count="9">
    <mergeCell ref="A27:D27"/>
    <mergeCell ref="A29:D29"/>
    <mergeCell ref="A48:B48"/>
    <mergeCell ref="B1:D1"/>
    <mergeCell ref="A3:D3"/>
    <mergeCell ref="A5:D5"/>
    <mergeCell ref="A17:D17"/>
    <mergeCell ref="B23:D23"/>
    <mergeCell ref="A15:D15"/>
  </mergeCells>
  <pageMargins left="0.51181102362204722" right="0.51181102362204722" top="0.78740157480314965" bottom="0.78740157480314965" header="0.31496062992125984" footer="0.31496062992125984"/>
  <pageSetup paperSize="9" scale="76" orientation="portrait" r:id="rId1"/>
  <headerFooter>
    <oddFooter>Página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26267-186F-433D-9517-7A599381C24F}">
  <sheetPr codeName="Planilha23">
    <tabColor theme="6" tint="-0.499984740745262"/>
    <pageSetUpPr fitToPage="1"/>
  </sheetPr>
  <dimension ref="A1:D52"/>
  <sheetViews>
    <sheetView topLeftCell="A14" workbookViewId="0">
      <selection activeCell="B40" sqref="B40"/>
    </sheetView>
  </sheetViews>
  <sheetFormatPr defaultRowHeight="12.75" x14ac:dyDescent="0.2"/>
  <cols>
    <col min="1" max="1" width="16.28515625" customWidth="1"/>
    <col min="2" max="2" width="59.85546875" bestFit="1" customWidth="1"/>
    <col min="3" max="3" width="16.140625" bestFit="1" customWidth="1"/>
    <col min="4" max="4" width="10.85546875" bestFit="1" customWidth="1"/>
  </cols>
  <sheetData>
    <row r="1" spans="1:4" ht="15" customHeight="1" x14ac:dyDescent="0.2">
      <c r="A1" s="427" t="s">
        <v>297</v>
      </c>
      <c r="B1" s="544" t="s">
        <v>298</v>
      </c>
      <c r="C1" s="544"/>
      <c r="D1" s="544"/>
    </row>
    <row r="2" spans="1:4" x14ac:dyDescent="0.2">
      <c r="A2" s="421"/>
      <c r="B2" s="421"/>
      <c r="C2" s="421"/>
      <c r="D2" s="421"/>
    </row>
    <row r="3" spans="1:4" x14ac:dyDescent="0.2">
      <c r="A3" s="509" t="s">
        <v>299</v>
      </c>
      <c r="B3" s="509"/>
      <c r="C3" s="509"/>
      <c r="D3" s="509"/>
    </row>
    <row r="5" spans="1:4" x14ac:dyDescent="0.2">
      <c r="A5" s="213" t="s">
        <v>166</v>
      </c>
      <c r="B5" s="270" t="s">
        <v>88</v>
      </c>
      <c r="C5" s="263"/>
      <c r="D5" s="271"/>
    </row>
    <row r="6" spans="1:4" x14ac:dyDescent="0.2">
      <c r="A6" s="213" t="s">
        <v>167</v>
      </c>
      <c r="B6" s="465"/>
      <c r="C6" s="585"/>
      <c r="D6" s="586"/>
    </row>
    <row r="7" spans="1:4" x14ac:dyDescent="0.2">
      <c r="A7" s="213" t="s">
        <v>168</v>
      </c>
      <c r="B7" s="466"/>
      <c r="C7" s="585"/>
      <c r="D7" s="586"/>
    </row>
    <row r="8" spans="1:4" x14ac:dyDescent="0.2">
      <c r="A8" s="213" t="s">
        <v>169</v>
      </c>
      <c r="B8" s="270" t="s">
        <v>300</v>
      </c>
      <c r="C8" s="263"/>
      <c r="D8" s="271"/>
    </row>
    <row r="9" spans="1:4" ht="27.6" customHeight="1" x14ac:dyDescent="0.2">
      <c r="A9" s="213" t="s">
        <v>170</v>
      </c>
      <c r="B9" s="549" t="s">
        <v>301</v>
      </c>
      <c r="C9" s="550"/>
      <c r="D9" s="551"/>
    </row>
    <row r="10" spans="1:4" x14ac:dyDescent="0.2">
      <c r="A10" s="213" t="s">
        <v>397</v>
      </c>
      <c r="B10" s="605"/>
      <c r="C10" s="587"/>
      <c r="D10" s="588"/>
    </row>
    <row r="11" spans="1:4" x14ac:dyDescent="0.2">
      <c r="A11" s="213" t="s">
        <v>277</v>
      </c>
      <c r="B11" s="272">
        <f>B10*D52</f>
        <v>0</v>
      </c>
      <c r="C11" s="263"/>
      <c r="D11" s="271"/>
    </row>
    <row r="13" spans="1:4" x14ac:dyDescent="0.2">
      <c r="A13" s="552" t="s">
        <v>302</v>
      </c>
      <c r="B13" s="552"/>
      <c r="C13" s="552"/>
      <c r="D13" s="552"/>
    </row>
    <row r="15" spans="1:4" x14ac:dyDescent="0.2">
      <c r="A15" s="213" t="s">
        <v>166</v>
      </c>
      <c r="B15" s="270" t="s">
        <v>90</v>
      </c>
      <c r="C15" s="263"/>
      <c r="D15" s="271"/>
    </row>
    <row r="16" spans="1:4" x14ac:dyDescent="0.2">
      <c r="A16" s="213" t="s">
        <v>167</v>
      </c>
      <c r="B16" s="467"/>
      <c r="C16" s="585"/>
      <c r="D16" s="586"/>
    </row>
    <row r="17" spans="1:4" x14ac:dyDescent="0.2">
      <c r="A17" s="213" t="s">
        <v>168</v>
      </c>
      <c r="B17" s="468"/>
      <c r="C17" s="585"/>
      <c r="D17" s="586"/>
    </row>
    <row r="18" spans="1:4" x14ac:dyDescent="0.2">
      <c r="A18" s="213" t="s">
        <v>169</v>
      </c>
      <c r="B18" s="467"/>
      <c r="C18" s="585"/>
      <c r="D18" s="586"/>
    </row>
    <row r="19" spans="1:4" x14ac:dyDescent="0.2">
      <c r="A19" s="213" t="s">
        <v>170</v>
      </c>
      <c r="B19" s="270" t="s">
        <v>303</v>
      </c>
      <c r="C19" s="585"/>
      <c r="D19" s="586"/>
    </row>
    <row r="20" spans="1:4" x14ac:dyDescent="0.2">
      <c r="A20" s="213" t="s">
        <v>396</v>
      </c>
      <c r="B20" s="605"/>
      <c r="C20" s="589"/>
      <c r="D20" s="590"/>
    </row>
    <row r="21" spans="1:4" x14ac:dyDescent="0.2">
      <c r="A21" s="213" t="s">
        <v>277</v>
      </c>
      <c r="B21" s="272">
        <f>B20*D52</f>
        <v>0</v>
      </c>
      <c r="C21" s="263"/>
      <c r="D21" s="271"/>
    </row>
    <row r="23" spans="1:4" x14ac:dyDescent="0.2">
      <c r="A23" s="553" t="s">
        <v>304</v>
      </c>
      <c r="B23" s="553"/>
      <c r="C23" s="553"/>
      <c r="D23" s="553"/>
    </row>
    <row r="24" spans="1:4" x14ac:dyDescent="0.2">
      <c r="A24" s="260"/>
      <c r="B24" s="260"/>
      <c r="C24" s="260"/>
      <c r="D24" s="260"/>
    </row>
    <row r="25" spans="1:4" x14ac:dyDescent="0.2">
      <c r="A25" s="213" t="s">
        <v>166</v>
      </c>
      <c r="B25" s="211" t="s">
        <v>92</v>
      </c>
      <c r="C25" s="227"/>
      <c r="D25" s="261"/>
    </row>
    <row r="26" spans="1:4" ht="15" x14ac:dyDescent="0.2">
      <c r="A26" s="213" t="s">
        <v>167</v>
      </c>
      <c r="B26" s="459"/>
      <c r="C26" s="591"/>
      <c r="D26" s="592"/>
    </row>
    <row r="27" spans="1:4" x14ac:dyDescent="0.2">
      <c r="A27" s="429" t="s">
        <v>168</v>
      </c>
      <c r="B27" s="469"/>
      <c r="C27" s="577"/>
      <c r="D27" s="578"/>
    </row>
    <row r="28" spans="1:4" x14ac:dyDescent="0.2">
      <c r="A28" s="429" t="s">
        <v>169</v>
      </c>
      <c r="B28" s="470"/>
      <c r="C28" s="577"/>
      <c r="D28" s="578"/>
    </row>
    <row r="29" spans="1:4" x14ac:dyDescent="0.2">
      <c r="A29" s="429" t="s">
        <v>170</v>
      </c>
      <c r="B29" s="430" t="s">
        <v>393</v>
      </c>
      <c r="C29" s="577"/>
      <c r="D29" s="578"/>
    </row>
    <row r="30" spans="1:4" x14ac:dyDescent="0.2">
      <c r="A30" s="429" t="s">
        <v>395</v>
      </c>
      <c r="B30" s="606"/>
      <c r="C30" s="579"/>
      <c r="D30" s="580"/>
    </row>
    <row r="31" spans="1:4" x14ac:dyDescent="0.2">
      <c r="A31" s="429" t="s">
        <v>277</v>
      </c>
      <c r="B31" s="454">
        <f>B30*D52</f>
        <v>0</v>
      </c>
      <c r="C31" s="431"/>
      <c r="D31" s="432"/>
    </row>
    <row r="32" spans="1:4" x14ac:dyDescent="0.2">
      <c r="A32" s="428"/>
      <c r="B32" s="428"/>
      <c r="C32" s="428"/>
      <c r="D32" s="428"/>
    </row>
    <row r="33" spans="1:4" x14ac:dyDescent="0.2">
      <c r="A33" s="544" t="s">
        <v>305</v>
      </c>
      <c r="B33" s="544"/>
      <c r="C33" s="544"/>
      <c r="D33" s="544"/>
    </row>
    <row r="34" spans="1:4" x14ac:dyDescent="0.2">
      <c r="A34" s="260"/>
      <c r="B34" s="260"/>
      <c r="C34" s="260"/>
      <c r="D34" s="260"/>
    </row>
    <row r="35" spans="1:4" x14ac:dyDescent="0.2">
      <c r="A35" s="213" t="s">
        <v>166</v>
      </c>
      <c r="B35" s="211" t="s">
        <v>93</v>
      </c>
      <c r="C35" s="227"/>
      <c r="D35" s="261"/>
    </row>
    <row r="36" spans="1:4" ht="15" x14ac:dyDescent="0.2">
      <c r="A36" s="213" t="s">
        <v>167</v>
      </c>
      <c r="B36" s="459"/>
      <c r="C36" s="591"/>
      <c r="D36" s="592"/>
    </row>
    <row r="37" spans="1:4" x14ac:dyDescent="0.2">
      <c r="A37" s="213" t="s">
        <v>168</v>
      </c>
      <c r="B37" s="471"/>
      <c r="C37" s="591"/>
      <c r="D37" s="592"/>
    </row>
    <row r="38" spans="1:4" x14ac:dyDescent="0.2">
      <c r="A38" s="213" t="s">
        <v>169</v>
      </c>
      <c r="B38" s="455"/>
      <c r="C38" s="591"/>
      <c r="D38" s="592"/>
    </row>
    <row r="39" spans="1:4" x14ac:dyDescent="0.2">
      <c r="A39" s="213" t="s">
        <v>170</v>
      </c>
      <c r="B39" s="211" t="s">
        <v>392</v>
      </c>
      <c r="C39" s="591"/>
      <c r="D39" s="592"/>
    </row>
    <row r="40" spans="1:4" x14ac:dyDescent="0.2">
      <c r="A40" s="213" t="s">
        <v>394</v>
      </c>
      <c r="B40" s="456"/>
      <c r="C40" s="593"/>
      <c r="D40" s="594"/>
    </row>
    <row r="41" spans="1:4" ht="15" x14ac:dyDescent="0.2">
      <c r="A41" s="213" t="s">
        <v>277</v>
      </c>
      <c r="B41" s="258">
        <f>B40*D52</f>
        <v>0</v>
      </c>
      <c r="C41" s="227"/>
      <c r="D41" s="261"/>
    </row>
    <row r="42" spans="1:4" x14ac:dyDescent="0.2">
      <c r="A42" s="260"/>
      <c r="B42" s="260"/>
      <c r="C42" s="260"/>
      <c r="D42" s="260"/>
    </row>
    <row r="43" spans="1:4" x14ac:dyDescent="0.2">
      <c r="A43" s="210"/>
      <c r="B43" s="267" t="s">
        <v>244</v>
      </c>
      <c r="C43" s="266"/>
      <c r="D43" s="210" t="s">
        <v>173</v>
      </c>
    </row>
    <row r="44" spans="1:4" x14ac:dyDescent="0.2">
      <c r="A44" s="262"/>
      <c r="B44" s="259" t="s">
        <v>145</v>
      </c>
      <c r="C44" s="263"/>
      <c r="D44" s="264">
        <f>'FATOR K'!K8</f>
        <v>0</v>
      </c>
    </row>
    <row r="45" spans="1:4" x14ac:dyDescent="0.2">
      <c r="A45" s="262"/>
      <c r="B45" s="259" t="s">
        <v>146</v>
      </c>
      <c r="C45" s="263"/>
      <c r="D45" s="264">
        <f>'FATOR K'!K9</f>
        <v>0</v>
      </c>
    </row>
    <row r="46" spans="1:4" x14ac:dyDescent="0.2">
      <c r="A46" s="262"/>
      <c r="B46" s="259" t="s">
        <v>147</v>
      </c>
      <c r="C46" s="263"/>
      <c r="D46" s="264">
        <f>'FATOR K'!K10</f>
        <v>0</v>
      </c>
    </row>
    <row r="47" spans="1:4" x14ac:dyDescent="0.2">
      <c r="A47" s="262"/>
      <c r="B47" s="259" t="s">
        <v>148</v>
      </c>
      <c r="C47" s="265">
        <f>'FATOR K'!$J$11</f>
        <v>0</v>
      </c>
      <c r="D47" s="240"/>
    </row>
    <row r="48" spans="1:4" x14ac:dyDescent="0.2">
      <c r="A48" s="262"/>
      <c r="B48" s="259" t="s">
        <v>149</v>
      </c>
      <c r="C48" s="264">
        <f>'FATOR K'!$J$12</f>
        <v>0</v>
      </c>
      <c r="D48" s="244"/>
    </row>
    <row r="49" spans="1:4" x14ac:dyDescent="0.2">
      <c r="A49" s="262"/>
      <c r="B49" s="259" t="s">
        <v>150</v>
      </c>
      <c r="C49" s="264">
        <f>'FATOR K'!$J$13</f>
        <v>0</v>
      </c>
      <c r="D49" s="244"/>
    </row>
    <row r="50" spans="1:4" x14ac:dyDescent="0.2">
      <c r="A50" s="251"/>
      <c r="B50" s="259" t="s">
        <v>151</v>
      </c>
      <c r="C50" s="264">
        <f>'FATOR K'!$J$14</f>
        <v>0</v>
      </c>
      <c r="D50" s="236"/>
    </row>
    <row r="51" spans="1:4" x14ac:dyDescent="0.2">
      <c r="A51" s="200"/>
      <c r="B51" s="200"/>
      <c r="D51" s="200"/>
    </row>
    <row r="52" spans="1:4" x14ac:dyDescent="0.2">
      <c r="A52" s="537" t="s">
        <v>162</v>
      </c>
      <c r="B52" s="537"/>
      <c r="C52" s="266"/>
      <c r="D52" s="252">
        <f>(1+D45)*(1+D46)</f>
        <v>1</v>
      </c>
    </row>
  </sheetData>
  <mergeCells count="7">
    <mergeCell ref="B1:D1"/>
    <mergeCell ref="A3:D3"/>
    <mergeCell ref="B9:D9"/>
    <mergeCell ref="A13:D13"/>
    <mergeCell ref="A52:B52"/>
    <mergeCell ref="A23:D23"/>
    <mergeCell ref="A33:D33"/>
  </mergeCells>
  <pageMargins left="0.51181102362204722" right="0.51181102362204722" top="0.78740157480314965" bottom="0.78740157480314965" header="0.31496062992125984" footer="0.31496062992125984"/>
  <pageSetup paperSize="9" scale="91" orientation="portrait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ilha4">
    <tabColor theme="0"/>
    <pageSetUpPr fitToPage="1"/>
  </sheetPr>
  <dimension ref="A1:J69"/>
  <sheetViews>
    <sheetView workbookViewId="0">
      <selection activeCell="A2" sqref="A2"/>
    </sheetView>
  </sheetViews>
  <sheetFormatPr defaultColWidth="8.42578125" defaultRowHeight="15.75" x14ac:dyDescent="0.25"/>
  <cols>
    <col min="1" max="1" width="19.5703125" style="452" customWidth="1"/>
    <col min="2" max="9" width="9.42578125" style="452" customWidth="1"/>
    <col min="10" max="10" width="13" style="452" customWidth="1"/>
    <col min="11" max="16384" width="8.42578125" style="55"/>
  </cols>
  <sheetData>
    <row r="1" spans="1:10" ht="19.899999999999999" customHeight="1" x14ac:dyDescent="0.25">
      <c r="A1" s="447" t="s">
        <v>3</v>
      </c>
      <c r="B1" s="482" t="s">
        <v>4</v>
      </c>
      <c r="C1" s="482"/>
      <c r="D1" s="482"/>
      <c r="E1" s="482"/>
      <c r="F1" s="482"/>
      <c r="G1" s="482"/>
      <c r="H1" s="482"/>
      <c r="I1" s="482"/>
      <c r="J1" s="482"/>
    </row>
    <row r="2" spans="1:10" ht="15" customHeight="1" x14ac:dyDescent="0.25">
      <c r="A2" s="448"/>
      <c r="B2" s="449"/>
      <c r="C2" s="449"/>
      <c r="D2" s="449"/>
      <c r="E2" s="449"/>
      <c r="F2" s="449"/>
      <c r="G2" s="449"/>
      <c r="H2" s="449"/>
      <c r="I2" s="449"/>
      <c r="J2" s="449"/>
    </row>
    <row r="3" spans="1:10" ht="14.45" customHeight="1" x14ac:dyDescent="0.25">
      <c r="A3" s="481" t="s">
        <v>5</v>
      </c>
      <c r="B3" s="480" t="s">
        <v>6</v>
      </c>
      <c r="C3" s="480"/>
      <c r="D3" s="480"/>
      <c r="E3" s="480"/>
      <c r="F3" s="480"/>
      <c r="G3" s="480"/>
      <c r="H3" s="480"/>
      <c r="I3" s="480"/>
      <c r="J3" s="480"/>
    </row>
    <row r="4" spans="1:10" ht="14.45" customHeight="1" x14ac:dyDescent="0.25">
      <c r="A4" s="481"/>
      <c r="B4" s="480"/>
      <c r="C4" s="480"/>
      <c r="D4" s="480"/>
      <c r="E4" s="480"/>
      <c r="F4" s="480"/>
      <c r="G4" s="480"/>
      <c r="H4" s="480"/>
      <c r="I4" s="480"/>
      <c r="J4" s="480"/>
    </row>
    <row r="5" spans="1:10" ht="14.45" customHeight="1" x14ac:dyDescent="0.25">
      <c r="A5" s="481"/>
      <c r="B5" s="480"/>
      <c r="C5" s="480"/>
      <c r="D5" s="480"/>
      <c r="E5" s="480"/>
      <c r="F5" s="480"/>
      <c r="G5" s="480"/>
      <c r="H5" s="480"/>
      <c r="I5" s="480"/>
      <c r="J5" s="480"/>
    </row>
    <row r="6" spans="1:10" ht="14.65" customHeight="1" x14ac:dyDescent="0.25">
      <c r="A6" s="481"/>
      <c r="B6" s="480"/>
      <c r="C6" s="480"/>
      <c r="D6" s="480"/>
      <c r="E6" s="480"/>
      <c r="F6" s="480"/>
      <c r="G6" s="480"/>
      <c r="H6" s="480"/>
      <c r="I6" s="480"/>
      <c r="J6" s="480"/>
    </row>
    <row r="7" spans="1:10" ht="14.45" customHeight="1" x14ac:dyDescent="0.25">
      <c r="A7" s="481" t="s">
        <v>7</v>
      </c>
      <c r="B7" s="483" t="s">
        <v>8</v>
      </c>
      <c r="C7" s="483"/>
      <c r="D7" s="483"/>
      <c r="E7" s="483"/>
      <c r="F7" s="483"/>
      <c r="G7" s="483"/>
      <c r="H7" s="483"/>
      <c r="I7" s="483"/>
      <c r="J7" s="483"/>
    </row>
    <row r="8" spans="1:10" ht="14.65" customHeight="1" x14ac:dyDescent="0.25">
      <c r="A8" s="481"/>
      <c r="B8" s="483"/>
      <c r="C8" s="483"/>
      <c r="D8" s="483"/>
      <c r="E8" s="483"/>
      <c r="F8" s="483"/>
      <c r="G8" s="483"/>
      <c r="H8" s="483"/>
      <c r="I8" s="483"/>
      <c r="J8" s="483"/>
    </row>
    <row r="9" spans="1:10" ht="14.65" customHeight="1" x14ac:dyDescent="0.25">
      <c r="A9" s="481"/>
      <c r="B9" s="483"/>
      <c r="C9" s="483"/>
      <c r="D9" s="483"/>
      <c r="E9" s="483"/>
      <c r="F9" s="483"/>
      <c r="G9" s="483"/>
      <c r="H9" s="483"/>
      <c r="I9" s="483"/>
      <c r="J9" s="483"/>
    </row>
    <row r="10" spans="1:10" ht="14.65" customHeight="1" x14ac:dyDescent="0.25">
      <c r="A10" s="481"/>
      <c r="B10" s="483"/>
      <c r="C10" s="483"/>
      <c r="D10" s="483"/>
      <c r="E10" s="483"/>
      <c r="F10" s="483"/>
      <c r="G10" s="483"/>
      <c r="H10" s="483"/>
      <c r="I10" s="483"/>
      <c r="J10" s="483"/>
    </row>
    <row r="11" spans="1:10" ht="14.65" customHeight="1" x14ac:dyDescent="0.25">
      <c r="A11" s="481"/>
      <c r="B11" s="483"/>
      <c r="C11" s="483"/>
      <c r="D11" s="483"/>
      <c r="E11" s="483"/>
      <c r="F11" s="483"/>
      <c r="G11" s="483"/>
      <c r="H11" s="483"/>
      <c r="I11" s="483"/>
      <c r="J11" s="483"/>
    </row>
    <row r="12" spans="1:10" ht="14.45" customHeight="1" x14ac:dyDescent="0.25">
      <c r="A12" s="481" t="s">
        <v>9</v>
      </c>
      <c r="B12" s="480" t="s">
        <v>10</v>
      </c>
      <c r="C12" s="480"/>
      <c r="D12" s="480"/>
      <c r="E12" s="480"/>
      <c r="F12" s="480"/>
      <c r="G12" s="480"/>
      <c r="H12" s="480"/>
      <c r="I12" s="480"/>
      <c r="J12" s="480"/>
    </row>
    <row r="13" spans="1:10" ht="14.65" customHeight="1" x14ac:dyDescent="0.25">
      <c r="A13" s="481"/>
      <c r="B13" s="480"/>
      <c r="C13" s="480"/>
      <c r="D13" s="480"/>
      <c r="E13" s="480"/>
      <c r="F13" s="480"/>
      <c r="G13" s="480"/>
      <c r="H13" s="480"/>
      <c r="I13" s="480"/>
      <c r="J13" s="480"/>
    </row>
    <row r="14" spans="1:10" ht="14.65" customHeight="1" x14ac:dyDescent="0.25">
      <c r="A14" s="481"/>
      <c r="B14" s="480"/>
      <c r="C14" s="480"/>
      <c r="D14" s="480"/>
      <c r="E14" s="480"/>
      <c r="F14" s="480"/>
      <c r="G14" s="480"/>
      <c r="H14" s="480"/>
      <c r="I14" s="480"/>
      <c r="J14" s="480"/>
    </row>
    <row r="15" spans="1:10" ht="14.65" customHeight="1" x14ac:dyDescent="0.25">
      <c r="A15" s="481"/>
      <c r="B15" s="480"/>
      <c r="C15" s="480"/>
      <c r="D15" s="480"/>
      <c r="E15" s="480"/>
      <c r="F15" s="480"/>
      <c r="G15" s="480"/>
      <c r="H15" s="480"/>
      <c r="I15" s="480"/>
      <c r="J15" s="480"/>
    </row>
    <row r="16" spans="1:10" ht="14.65" customHeight="1" x14ac:dyDescent="0.25">
      <c r="A16" s="481" t="s">
        <v>11</v>
      </c>
      <c r="B16" s="480" t="s">
        <v>12</v>
      </c>
      <c r="C16" s="480"/>
      <c r="D16" s="480"/>
      <c r="E16" s="480"/>
      <c r="F16" s="480"/>
      <c r="G16" s="480"/>
      <c r="H16" s="480"/>
      <c r="I16" s="480"/>
      <c r="J16" s="480"/>
    </row>
    <row r="17" spans="1:10" ht="14.65" customHeight="1" x14ac:dyDescent="0.25">
      <c r="A17" s="481"/>
      <c r="B17" s="480"/>
      <c r="C17" s="480"/>
      <c r="D17" s="480"/>
      <c r="E17" s="480"/>
      <c r="F17" s="480"/>
      <c r="G17" s="480"/>
      <c r="H17" s="480"/>
      <c r="I17" s="480"/>
      <c r="J17" s="480"/>
    </row>
    <row r="18" spans="1:10" ht="14.65" customHeight="1" x14ac:dyDescent="0.25">
      <c r="A18" s="481"/>
      <c r="B18" s="480"/>
      <c r="C18" s="480"/>
      <c r="D18" s="480"/>
      <c r="E18" s="480"/>
      <c r="F18" s="480"/>
      <c r="G18" s="480"/>
      <c r="H18" s="480"/>
      <c r="I18" s="480"/>
      <c r="J18" s="480"/>
    </row>
    <row r="19" spans="1:10" ht="14.65" customHeight="1" x14ac:dyDescent="0.25">
      <c r="A19" s="481"/>
      <c r="B19" s="480"/>
      <c r="C19" s="480"/>
      <c r="D19" s="480"/>
      <c r="E19" s="480"/>
      <c r="F19" s="480"/>
      <c r="G19" s="480"/>
      <c r="H19" s="480"/>
      <c r="I19" s="480"/>
      <c r="J19" s="480"/>
    </row>
    <row r="20" spans="1:10" ht="14.65" customHeight="1" x14ac:dyDescent="0.25">
      <c r="A20" s="481"/>
      <c r="B20" s="480"/>
      <c r="C20" s="480"/>
      <c r="D20" s="480"/>
      <c r="E20" s="480"/>
      <c r="F20" s="480"/>
      <c r="G20" s="480"/>
      <c r="H20" s="480"/>
      <c r="I20" s="480"/>
      <c r="J20" s="480"/>
    </row>
    <row r="21" spans="1:10" ht="14.65" customHeight="1" x14ac:dyDescent="0.25">
      <c r="A21" s="481" t="s">
        <v>13</v>
      </c>
      <c r="B21" s="480" t="s">
        <v>14</v>
      </c>
      <c r="C21" s="480"/>
      <c r="D21" s="480"/>
      <c r="E21" s="480"/>
      <c r="F21" s="480"/>
      <c r="G21" s="480"/>
      <c r="H21" s="480"/>
      <c r="I21" s="480"/>
      <c r="J21" s="480"/>
    </row>
    <row r="22" spans="1:10" ht="20.25" customHeight="1" x14ac:dyDescent="0.25">
      <c r="A22" s="481"/>
      <c r="B22" s="480"/>
      <c r="C22" s="480"/>
      <c r="D22" s="480"/>
      <c r="E22" s="480"/>
      <c r="F22" s="480"/>
      <c r="G22" s="480"/>
      <c r="H22" s="480"/>
      <c r="I22" s="480"/>
      <c r="J22" s="480"/>
    </row>
    <row r="23" spans="1:10" ht="14.65" customHeight="1" x14ac:dyDescent="0.25">
      <c r="A23" s="481" t="s">
        <v>15</v>
      </c>
      <c r="B23" s="480" t="s">
        <v>16</v>
      </c>
      <c r="C23" s="480"/>
      <c r="D23" s="480"/>
      <c r="E23" s="480"/>
      <c r="F23" s="480"/>
      <c r="G23" s="480"/>
      <c r="H23" s="480"/>
      <c r="I23" s="480"/>
      <c r="J23" s="480"/>
    </row>
    <row r="24" spans="1:10" ht="14.65" customHeight="1" x14ac:dyDescent="0.25">
      <c r="A24" s="481"/>
      <c r="B24" s="480"/>
      <c r="C24" s="480"/>
      <c r="D24" s="480"/>
      <c r="E24" s="480"/>
      <c r="F24" s="480"/>
      <c r="G24" s="480"/>
      <c r="H24" s="480"/>
      <c r="I24" s="480"/>
      <c r="J24" s="480"/>
    </row>
    <row r="25" spans="1:10" ht="14.65" customHeight="1" x14ac:dyDescent="0.25">
      <c r="A25" s="481"/>
      <c r="B25" s="480"/>
      <c r="C25" s="480"/>
      <c r="D25" s="480"/>
      <c r="E25" s="480"/>
      <c r="F25" s="480"/>
      <c r="G25" s="480"/>
      <c r="H25" s="480"/>
      <c r="I25" s="480"/>
      <c r="J25" s="480"/>
    </row>
    <row r="26" spans="1:10" ht="14.65" customHeight="1" x14ac:dyDescent="0.25">
      <c r="A26" s="481"/>
      <c r="B26" s="480"/>
      <c r="C26" s="480"/>
      <c r="D26" s="480"/>
      <c r="E26" s="480"/>
      <c r="F26" s="480"/>
      <c r="G26" s="480"/>
      <c r="H26" s="480"/>
      <c r="I26" s="480"/>
      <c r="J26" s="480"/>
    </row>
    <row r="27" spans="1:10" ht="14.65" customHeight="1" x14ac:dyDescent="0.25">
      <c r="A27" s="481"/>
      <c r="B27" s="480"/>
      <c r="C27" s="480"/>
      <c r="D27" s="480"/>
      <c r="E27" s="480"/>
      <c r="F27" s="480"/>
      <c r="G27" s="480"/>
      <c r="H27" s="480"/>
      <c r="I27" s="480"/>
      <c r="J27" s="480"/>
    </row>
    <row r="28" spans="1:10" ht="14.65" customHeight="1" x14ac:dyDescent="0.25">
      <c r="A28" s="481"/>
      <c r="B28" s="480"/>
      <c r="C28" s="480"/>
      <c r="D28" s="480"/>
      <c r="E28" s="480"/>
      <c r="F28" s="480"/>
      <c r="G28" s="480"/>
      <c r="H28" s="480"/>
      <c r="I28" s="480"/>
      <c r="J28" s="480"/>
    </row>
    <row r="29" spans="1:10" ht="0.75" customHeight="1" x14ac:dyDescent="0.25">
      <c r="A29" s="481"/>
      <c r="B29" s="480"/>
      <c r="C29" s="480"/>
      <c r="D29" s="480"/>
      <c r="E29" s="480"/>
      <c r="F29" s="480"/>
      <c r="G29" s="480"/>
      <c r="H29" s="480"/>
      <c r="I29" s="480"/>
      <c r="J29" s="480"/>
    </row>
    <row r="30" spans="1:10" ht="14.25" hidden="1" customHeight="1" x14ac:dyDescent="0.25">
      <c r="A30" s="481"/>
      <c r="B30" s="480"/>
      <c r="C30" s="480"/>
      <c r="D30" s="480"/>
      <c r="E30" s="480"/>
      <c r="F30" s="480"/>
      <c r="G30" s="480"/>
      <c r="H30" s="480"/>
      <c r="I30" s="480"/>
      <c r="J30" s="480"/>
    </row>
    <row r="31" spans="1:10" ht="14.65" customHeight="1" x14ac:dyDescent="0.25">
      <c r="A31" s="481" t="s">
        <v>17</v>
      </c>
      <c r="B31" s="480" t="s">
        <v>18</v>
      </c>
      <c r="C31" s="480"/>
      <c r="D31" s="480"/>
      <c r="E31" s="480"/>
      <c r="F31" s="480"/>
      <c r="G31" s="480"/>
      <c r="H31" s="480"/>
      <c r="I31" s="480"/>
      <c r="J31" s="480"/>
    </row>
    <row r="32" spans="1:10" ht="14.65" customHeight="1" x14ac:dyDescent="0.25">
      <c r="A32" s="481"/>
      <c r="B32" s="480"/>
      <c r="C32" s="480"/>
      <c r="D32" s="480"/>
      <c r="E32" s="480"/>
      <c r="F32" s="480"/>
      <c r="G32" s="480"/>
      <c r="H32" s="480"/>
      <c r="I32" s="480"/>
      <c r="J32" s="480"/>
    </row>
    <row r="33" spans="1:10" ht="14.65" customHeight="1" x14ac:dyDescent="0.25">
      <c r="A33" s="481"/>
      <c r="B33" s="480"/>
      <c r="C33" s="480"/>
      <c r="D33" s="480"/>
      <c r="E33" s="480"/>
      <c r="F33" s="480"/>
      <c r="G33" s="480"/>
      <c r="H33" s="480"/>
      <c r="I33" s="480"/>
      <c r="J33" s="480"/>
    </row>
    <row r="34" spans="1:10" ht="12" customHeight="1" x14ac:dyDescent="0.25">
      <c r="A34" s="481"/>
      <c r="B34" s="480"/>
      <c r="C34" s="480"/>
      <c r="D34" s="480"/>
      <c r="E34" s="480"/>
      <c r="F34" s="480"/>
      <c r="G34" s="480"/>
      <c r="H34" s="480"/>
      <c r="I34" s="480"/>
      <c r="J34" s="480"/>
    </row>
    <row r="35" spans="1:10" ht="14.25" hidden="1" customHeight="1" x14ac:dyDescent="0.25">
      <c r="A35" s="481"/>
      <c r="B35" s="480"/>
      <c r="C35" s="480"/>
      <c r="D35" s="480"/>
      <c r="E35" s="480"/>
      <c r="F35" s="480"/>
      <c r="G35" s="480"/>
      <c r="H35" s="480"/>
      <c r="I35" s="480"/>
      <c r="J35" s="480"/>
    </row>
    <row r="36" spans="1:10" ht="14.25" hidden="1" customHeight="1" x14ac:dyDescent="0.25">
      <c r="A36" s="481"/>
      <c r="B36" s="480"/>
      <c r="C36" s="480"/>
      <c r="D36" s="480"/>
      <c r="E36" s="480"/>
      <c r="F36" s="480"/>
      <c r="G36" s="480"/>
      <c r="H36" s="480"/>
      <c r="I36" s="480"/>
      <c r="J36" s="480"/>
    </row>
    <row r="37" spans="1:10" ht="14.65" customHeight="1" x14ac:dyDescent="0.25">
      <c r="A37" s="450"/>
      <c r="B37" s="451"/>
      <c r="C37" s="451"/>
      <c r="D37" s="451"/>
      <c r="E37" s="451"/>
      <c r="F37" s="451"/>
      <c r="G37" s="451"/>
      <c r="H37" s="451"/>
      <c r="I37" s="451"/>
      <c r="J37" s="451"/>
    </row>
    <row r="38" spans="1:10" ht="14.65" customHeight="1" x14ac:dyDescent="0.25">
      <c r="B38" s="453"/>
      <c r="C38" s="453"/>
      <c r="D38" s="453"/>
      <c r="E38" s="453"/>
      <c r="F38" s="453"/>
      <c r="G38" s="453"/>
      <c r="H38" s="453"/>
      <c r="I38" s="453"/>
      <c r="J38" s="453"/>
    </row>
    <row r="39" spans="1:10" ht="14.65" customHeight="1" x14ac:dyDescent="0.25"/>
    <row r="40" spans="1:10" ht="14.65" customHeight="1" x14ac:dyDescent="0.25"/>
    <row r="41" spans="1:10" ht="14.65" customHeight="1" x14ac:dyDescent="0.25"/>
    <row r="42" spans="1:10" ht="14.65" customHeight="1" x14ac:dyDescent="0.25"/>
    <row r="43" spans="1:10" ht="14.65" customHeight="1" x14ac:dyDescent="0.25"/>
    <row r="44" spans="1:10" ht="14.65" customHeight="1" x14ac:dyDescent="0.25"/>
    <row r="45" spans="1:10" ht="14.65" customHeight="1" x14ac:dyDescent="0.25"/>
    <row r="46" spans="1:10" ht="14.65" customHeight="1" x14ac:dyDescent="0.25"/>
    <row r="47" spans="1:10" ht="14.65" customHeight="1" x14ac:dyDescent="0.25"/>
    <row r="48" spans="1:10" ht="14.65" customHeight="1" x14ac:dyDescent="0.25"/>
    <row r="49" ht="14.65" customHeight="1" x14ac:dyDescent="0.25"/>
    <row r="50" ht="14.65" customHeight="1" x14ac:dyDescent="0.25"/>
    <row r="51" ht="14.65" customHeight="1" x14ac:dyDescent="0.25"/>
    <row r="52" ht="14.65" customHeight="1" x14ac:dyDescent="0.25"/>
    <row r="53" ht="14.65" customHeight="1" x14ac:dyDescent="0.25"/>
    <row r="54" ht="14.65" customHeight="1" x14ac:dyDescent="0.25"/>
    <row r="55" ht="14.65" customHeight="1" x14ac:dyDescent="0.25"/>
    <row r="56" ht="14.65" customHeight="1" x14ac:dyDescent="0.25"/>
    <row r="57" ht="14.65" customHeight="1" x14ac:dyDescent="0.25"/>
    <row r="58" ht="14.65" customHeight="1" x14ac:dyDescent="0.25"/>
    <row r="59" ht="14.65" customHeight="1" x14ac:dyDescent="0.25"/>
    <row r="60" ht="14.65" customHeight="1" x14ac:dyDescent="0.25"/>
    <row r="61" ht="14.65" customHeight="1" x14ac:dyDescent="0.25"/>
    <row r="62" ht="14.65" customHeight="1" x14ac:dyDescent="0.25"/>
    <row r="63" ht="14.65" customHeight="1" x14ac:dyDescent="0.25"/>
    <row r="64" ht="14.65" customHeight="1" x14ac:dyDescent="0.25"/>
    <row r="65" ht="14.65" customHeight="1" x14ac:dyDescent="0.25"/>
    <row r="66" ht="14.65" customHeight="1" x14ac:dyDescent="0.25"/>
    <row r="67" ht="14.65" customHeight="1" x14ac:dyDescent="0.25"/>
    <row r="68" ht="14.65" customHeight="1" x14ac:dyDescent="0.25"/>
    <row r="69" ht="14.65" customHeight="1" x14ac:dyDescent="0.25"/>
  </sheetData>
  <mergeCells count="15">
    <mergeCell ref="B1:J1"/>
    <mergeCell ref="A7:A11"/>
    <mergeCell ref="B7:J11"/>
    <mergeCell ref="A3:A6"/>
    <mergeCell ref="B3:J6"/>
    <mergeCell ref="B31:J36"/>
    <mergeCell ref="A31:A36"/>
    <mergeCell ref="A12:A15"/>
    <mergeCell ref="A16:A20"/>
    <mergeCell ref="A21:A22"/>
    <mergeCell ref="A23:A30"/>
    <mergeCell ref="B16:J20"/>
    <mergeCell ref="B23:J30"/>
    <mergeCell ref="B12:J15"/>
    <mergeCell ref="B21:J2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7" orientation="portrait" horizontalDpi="300" verticalDpi="300" r:id="rId1"/>
  <headerFooter>
    <oddFooter>Página &amp;P&amp;R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Planilha27"/>
  <dimension ref="A1:P82"/>
  <sheetViews>
    <sheetView workbookViewId="0">
      <selection sqref="A1:G9"/>
    </sheetView>
  </sheetViews>
  <sheetFormatPr defaultColWidth="8.7109375" defaultRowHeight="12.75" x14ac:dyDescent="0.2"/>
  <cols>
    <col min="1" max="1" width="6.42578125" customWidth="1"/>
    <col min="2" max="2" width="56.7109375" customWidth="1"/>
    <col min="3" max="3" width="10.140625" customWidth="1"/>
    <col min="4" max="4" width="5" customWidth="1"/>
    <col min="5" max="5" width="6.7109375" customWidth="1"/>
    <col min="6" max="6" width="11.7109375" bestFit="1" customWidth="1"/>
    <col min="7" max="7" width="15.42578125" customWidth="1"/>
    <col min="9" max="9" width="7.7109375" style="28" customWidth="1"/>
    <col min="10" max="10" width="8.7109375" style="28" customWidth="1"/>
    <col min="11" max="11" width="7" style="28" bestFit="1" customWidth="1"/>
    <col min="12" max="12" width="9.140625" style="42"/>
    <col min="13" max="13" width="7.7109375" style="42" bestFit="1" customWidth="1"/>
    <col min="14" max="14" width="11.140625" bestFit="1" customWidth="1"/>
    <col min="15" max="16" width="9.28515625" bestFit="1" customWidth="1"/>
  </cols>
  <sheetData>
    <row r="1" spans="1:7" x14ac:dyDescent="0.2">
      <c r="A1" s="554"/>
      <c r="B1" s="554"/>
      <c r="C1" s="554"/>
      <c r="D1" s="554"/>
      <c r="E1" s="554"/>
      <c r="F1" s="554"/>
      <c r="G1" s="554"/>
    </row>
    <row r="2" spans="1:7" x14ac:dyDescent="0.2">
      <c r="A2" s="554"/>
      <c r="B2" s="554"/>
      <c r="C2" s="554"/>
      <c r="D2" s="554"/>
      <c r="E2" s="554"/>
      <c r="F2" s="554"/>
      <c r="G2" s="554"/>
    </row>
    <row r="3" spans="1:7" x14ac:dyDescent="0.2">
      <c r="A3" s="554"/>
      <c r="B3" s="554"/>
      <c r="C3" s="554"/>
      <c r="D3" s="554"/>
      <c r="E3" s="554"/>
      <c r="F3" s="554"/>
      <c r="G3" s="554"/>
    </row>
    <row r="4" spans="1:7" x14ac:dyDescent="0.2">
      <c r="A4" s="554"/>
      <c r="B4" s="554"/>
      <c r="C4" s="554"/>
      <c r="D4" s="554"/>
      <c r="E4" s="554"/>
      <c r="F4" s="554"/>
      <c r="G4" s="554"/>
    </row>
    <row r="5" spans="1:7" x14ac:dyDescent="0.2">
      <c r="A5" s="554"/>
      <c r="B5" s="554"/>
      <c r="C5" s="554"/>
      <c r="D5" s="554"/>
      <c r="E5" s="554"/>
      <c r="F5" s="554"/>
      <c r="G5" s="554"/>
    </row>
    <row r="6" spans="1:7" x14ac:dyDescent="0.2">
      <c r="A6" s="554"/>
      <c r="B6" s="554"/>
      <c r="C6" s="554"/>
      <c r="D6" s="554"/>
      <c r="E6" s="554"/>
      <c r="F6" s="554"/>
      <c r="G6" s="554"/>
    </row>
    <row r="7" spans="1:7" x14ac:dyDescent="0.2">
      <c r="A7" s="554"/>
      <c r="B7" s="554"/>
      <c r="C7" s="554"/>
      <c r="D7" s="554"/>
      <c r="E7" s="554"/>
      <c r="F7" s="554"/>
      <c r="G7" s="554"/>
    </row>
    <row r="8" spans="1:7" x14ac:dyDescent="0.2">
      <c r="A8" s="554"/>
      <c r="B8" s="554"/>
      <c r="C8" s="554"/>
      <c r="D8" s="554"/>
      <c r="E8" s="554"/>
      <c r="F8" s="554"/>
      <c r="G8" s="554"/>
    </row>
    <row r="9" spans="1:7" x14ac:dyDescent="0.2">
      <c r="A9" s="554"/>
      <c r="B9" s="554"/>
      <c r="C9" s="554"/>
      <c r="D9" s="554"/>
      <c r="E9" s="554"/>
      <c r="F9" s="554"/>
      <c r="G9" s="554"/>
    </row>
    <row r="10" spans="1:7" x14ac:dyDescent="0.2">
      <c r="A10" s="555" t="s">
        <v>306</v>
      </c>
      <c r="B10" s="555"/>
      <c r="C10" s="555"/>
      <c r="D10" s="555"/>
      <c r="E10" s="555"/>
      <c r="F10" s="555"/>
      <c r="G10" s="555"/>
    </row>
    <row r="11" spans="1:7" x14ac:dyDescent="0.2">
      <c r="A11" s="555" t="s">
        <v>307</v>
      </c>
      <c r="B11" s="555"/>
      <c r="C11" s="555"/>
      <c r="D11" s="555"/>
      <c r="E11" s="555"/>
      <c r="F11" s="555"/>
      <c r="G11" s="555"/>
    </row>
    <row r="12" spans="1:7" x14ac:dyDescent="0.2">
      <c r="A12" s="35"/>
      <c r="B12" s="35"/>
      <c r="C12" s="35"/>
      <c r="D12" s="35"/>
      <c r="E12" s="35"/>
      <c r="F12" s="35"/>
      <c r="G12" s="35"/>
    </row>
    <row r="13" spans="1:7" x14ac:dyDescent="0.2">
      <c r="A13" s="35"/>
      <c r="B13" s="555" t="s">
        <v>308</v>
      </c>
      <c r="C13" s="555"/>
      <c r="D13" s="555"/>
      <c r="E13" s="555"/>
      <c r="F13" s="555"/>
      <c r="G13" s="51" t="s">
        <v>309</v>
      </c>
    </row>
    <row r="14" spans="1:7" ht="21.75" customHeight="1" thickBot="1" x14ac:dyDescent="0.25">
      <c r="A14" s="556" t="s">
        <v>310</v>
      </c>
      <c r="B14" s="556"/>
      <c r="C14" s="556"/>
      <c r="D14" s="556"/>
      <c r="E14" s="556"/>
      <c r="F14" s="556"/>
      <c r="G14" s="556"/>
    </row>
    <row r="15" spans="1:7" x14ac:dyDescent="0.2">
      <c r="A15" s="564" t="s">
        <v>25</v>
      </c>
      <c r="B15" s="564" t="s">
        <v>28</v>
      </c>
      <c r="C15" s="564" t="s">
        <v>167</v>
      </c>
      <c r="D15" s="564" t="s">
        <v>311</v>
      </c>
      <c r="E15" s="564" t="s">
        <v>312</v>
      </c>
      <c r="F15" s="36" t="s">
        <v>313</v>
      </c>
      <c r="G15" s="557" t="s">
        <v>66</v>
      </c>
    </row>
    <row r="16" spans="1:7" ht="13.5" thickBot="1" x14ac:dyDescent="0.25">
      <c r="A16" s="565"/>
      <c r="B16" s="565"/>
      <c r="C16" s="565"/>
      <c r="D16" s="565"/>
      <c r="E16" s="565"/>
      <c r="F16" s="19" t="s">
        <v>314</v>
      </c>
      <c r="G16" s="558"/>
    </row>
    <row r="17" spans="1:16" x14ac:dyDescent="0.2">
      <c r="A17" s="12">
        <v>0</v>
      </c>
      <c r="B17" s="563" t="s">
        <v>315</v>
      </c>
      <c r="C17" s="563"/>
      <c r="D17" s="563"/>
      <c r="E17" s="13"/>
      <c r="F17" s="13"/>
      <c r="G17" s="14" t="e">
        <f>SUM(G18:G20)</f>
        <v>#REF!</v>
      </c>
      <c r="I17" s="79" t="s">
        <v>316</v>
      </c>
      <c r="J17" s="79" t="s">
        <v>317</v>
      </c>
      <c r="K17" s="79" t="s">
        <v>318</v>
      </c>
    </row>
    <row r="18" spans="1:16" ht="24" customHeight="1" x14ac:dyDescent="0.2">
      <c r="A18" s="5" t="s">
        <v>319</v>
      </c>
      <c r="B18" s="6" t="e">
        <f>IF(C18="","",VLOOKUP(C18,#REF!,2,FALSE))</f>
        <v>#REF!</v>
      </c>
      <c r="C18" s="7" t="s">
        <v>320</v>
      </c>
      <c r="D18" s="8" t="s">
        <v>321</v>
      </c>
      <c r="E18" s="9">
        <f>I18*J18*K18</f>
        <v>240</v>
      </c>
      <c r="F18" s="10" t="e">
        <f>IF(C18="","",VLOOKUP(C18,#REF!,2,FALSE))</f>
        <v>#REF!</v>
      </c>
      <c r="G18" s="11" t="e">
        <f>E18*F18</f>
        <v>#REF!</v>
      </c>
      <c r="I18" s="28">
        <v>40</v>
      </c>
      <c r="J18" s="28">
        <v>6</v>
      </c>
      <c r="K18" s="28">
        <v>1</v>
      </c>
    </row>
    <row r="19" spans="1:16" x14ac:dyDescent="0.2">
      <c r="A19" s="5" t="s">
        <v>322</v>
      </c>
      <c r="B19" s="6" t="e">
        <f>IF(C19="","",VLOOKUP(C19,#REF!,2,FALSE))</f>
        <v>#REF!</v>
      </c>
      <c r="C19" s="7" t="s">
        <v>323</v>
      </c>
      <c r="D19" s="8" t="s">
        <v>321</v>
      </c>
      <c r="E19" s="9">
        <f>I19*J19*K19</f>
        <v>960</v>
      </c>
      <c r="F19" s="10" t="e">
        <f>IF(C19="","",VLOOKUP(C19,#REF!,2,FALSE))</f>
        <v>#REF!</v>
      </c>
      <c r="G19" s="11" t="e">
        <f>E19*F19</f>
        <v>#REF!</v>
      </c>
      <c r="I19" s="28">
        <v>160</v>
      </c>
      <c r="J19" s="28">
        <v>6</v>
      </c>
      <c r="K19" s="28">
        <v>1</v>
      </c>
    </row>
    <row r="20" spans="1:16" x14ac:dyDescent="0.2">
      <c r="A20" s="5" t="s">
        <v>324</v>
      </c>
      <c r="B20" s="6" t="e">
        <f>IF(C20="","",VLOOKUP(C20,#REF!,2,FALSE))</f>
        <v>#REF!</v>
      </c>
      <c r="C20" s="7" t="s">
        <v>325</v>
      </c>
      <c r="D20" s="8" t="s">
        <v>321</v>
      </c>
      <c r="E20" s="9">
        <f>I20*J20*K20</f>
        <v>960</v>
      </c>
      <c r="F20" s="10" t="e">
        <f>IF(C20="","",VLOOKUP(C20,#REF!,2,FALSE))</f>
        <v>#REF!</v>
      </c>
      <c r="G20" s="11" t="e">
        <f>E20*F20</f>
        <v>#REF!</v>
      </c>
      <c r="I20" s="28">
        <v>160</v>
      </c>
      <c r="J20" s="28">
        <v>6</v>
      </c>
      <c r="K20" s="28">
        <v>1</v>
      </c>
    </row>
    <row r="21" spans="1:16" x14ac:dyDescent="0.2">
      <c r="A21" s="16">
        <v>1</v>
      </c>
      <c r="B21" s="559" t="s">
        <v>326</v>
      </c>
      <c r="C21" s="559"/>
      <c r="D21" s="559"/>
      <c r="E21" s="17"/>
      <c r="F21" s="17"/>
      <c r="G21" s="18" t="e">
        <f>SUM(G22:G29)</f>
        <v>#REF!</v>
      </c>
      <c r="H21" s="53"/>
      <c r="I21" s="79"/>
      <c r="J21" s="79"/>
      <c r="K21" s="79"/>
      <c r="L21" s="42">
        <v>1</v>
      </c>
      <c r="M21" s="80" t="s">
        <v>327</v>
      </c>
      <c r="N21" s="53"/>
      <c r="O21" s="53"/>
      <c r="P21" s="53"/>
    </row>
    <row r="22" spans="1:16" ht="12.75" customHeight="1" x14ac:dyDescent="0.2">
      <c r="A22" s="5" t="s">
        <v>36</v>
      </c>
      <c r="B22" s="6" t="s">
        <v>328</v>
      </c>
      <c r="C22" s="7"/>
      <c r="D22" s="8" t="s">
        <v>321</v>
      </c>
      <c r="E22" s="9">
        <f>I22*J22*K22</f>
        <v>40</v>
      </c>
      <c r="F22" s="10">
        <v>53.9</v>
      </c>
      <c r="G22" s="11">
        <f t="shared" ref="G22:G29" si="0">E22*F22</f>
        <v>2156</v>
      </c>
      <c r="H22" s="53"/>
      <c r="I22" s="28">
        <v>40</v>
      </c>
      <c r="J22" s="28">
        <v>1</v>
      </c>
      <c r="K22" s="28">
        <v>1</v>
      </c>
      <c r="L22" s="28"/>
      <c r="M22" s="28"/>
      <c r="N22" s="2">
        <v>3719.74</v>
      </c>
      <c r="O22" s="81">
        <f>N22/160</f>
        <v>23.248374999999999</v>
      </c>
      <c r="P22" s="81">
        <f>O22+O22*1.14</f>
        <v>49.751522499999993</v>
      </c>
    </row>
    <row r="23" spans="1:16" x14ac:dyDescent="0.2">
      <c r="A23" s="5" t="s">
        <v>38</v>
      </c>
      <c r="B23" s="6" t="s">
        <v>329</v>
      </c>
      <c r="C23" s="7"/>
      <c r="D23" s="8" t="s">
        <v>321</v>
      </c>
      <c r="E23" s="9">
        <f t="shared" ref="E23:E29" si="1">I23*J23*K23</f>
        <v>160</v>
      </c>
      <c r="F23" s="10">
        <v>53.9</v>
      </c>
      <c r="G23" s="11">
        <f t="shared" si="0"/>
        <v>8624</v>
      </c>
      <c r="H23" s="53"/>
      <c r="I23" s="28">
        <v>160</v>
      </c>
      <c r="J23" s="28">
        <v>1</v>
      </c>
      <c r="K23" s="28">
        <v>1</v>
      </c>
      <c r="N23" s="81">
        <v>2076</v>
      </c>
      <c r="O23" s="81">
        <f>N23/160</f>
        <v>12.975</v>
      </c>
      <c r="P23" s="81">
        <f>O23+O23*1.14</f>
        <v>27.766500000000001</v>
      </c>
    </row>
    <row r="24" spans="1:16" x14ac:dyDescent="0.2">
      <c r="A24" s="5" t="s">
        <v>39</v>
      </c>
      <c r="B24" s="6" t="s">
        <v>330</v>
      </c>
      <c r="C24" s="7"/>
      <c r="D24" s="8" t="s">
        <v>321</v>
      </c>
      <c r="E24" s="9">
        <f t="shared" si="1"/>
        <v>0</v>
      </c>
      <c r="F24" s="10">
        <v>53.9</v>
      </c>
      <c r="G24" s="11">
        <f t="shared" si="0"/>
        <v>0</v>
      </c>
      <c r="H24" s="53"/>
      <c r="I24" s="28">
        <v>160</v>
      </c>
      <c r="J24" s="28">
        <v>1</v>
      </c>
      <c r="K24" s="28">
        <v>0</v>
      </c>
      <c r="P24">
        <v>50</v>
      </c>
    </row>
    <row r="25" spans="1:16" ht="12.75" customHeight="1" x14ac:dyDescent="0.2">
      <c r="A25" s="5" t="s">
        <v>40</v>
      </c>
      <c r="B25" s="6" t="e">
        <f>IF(C25="","",VLOOKUP(C25,#REF!,2,FALSE))</f>
        <v>#REF!</v>
      </c>
      <c r="C25" s="7" t="s">
        <v>331</v>
      </c>
      <c r="D25" s="8" t="s">
        <v>321</v>
      </c>
      <c r="E25" s="9">
        <f t="shared" si="1"/>
        <v>80</v>
      </c>
      <c r="F25" s="10" t="e">
        <f>IF(C25="","",VLOOKUP(C25,#REF!,2,FALSE))</f>
        <v>#REF!</v>
      </c>
      <c r="G25" s="11" t="e">
        <f t="shared" si="0"/>
        <v>#REF!</v>
      </c>
      <c r="H25" s="53"/>
      <c r="I25" s="28">
        <v>80</v>
      </c>
      <c r="J25" s="28">
        <v>1</v>
      </c>
      <c r="K25" s="79">
        <v>1</v>
      </c>
    </row>
    <row r="26" spans="1:16" x14ac:dyDescent="0.2">
      <c r="A26" s="5" t="s">
        <v>41</v>
      </c>
      <c r="B26" s="6" t="e">
        <f>IF(C26="","",VLOOKUP(C26,#REF!,2,FALSE))</f>
        <v>#REF!</v>
      </c>
      <c r="C26" s="7" t="s">
        <v>332</v>
      </c>
      <c r="D26" s="8" t="s">
        <v>321</v>
      </c>
      <c r="E26" s="9">
        <f t="shared" si="1"/>
        <v>160</v>
      </c>
      <c r="F26" s="10" t="e">
        <f>IF(C26="","",VLOOKUP(C26,#REF!,2,FALSE))</f>
        <v>#REF!</v>
      </c>
      <c r="G26" s="11" t="e">
        <f t="shared" si="0"/>
        <v>#REF!</v>
      </c>
      <c r="H26" s="53"/>
      <c r="I26" s="28">
        <v>160</v>
      </c>
      <c r="J26" s="28">
        <v>1</v>
      </c>
      <c r="K26" s="79">
        <v>1</v>
      </c>
    </row>
    <row r="27" spans="1:16" x14ac:dyDescent="0.2">
      <c r="A27" s="5" t="s">
        <v>42</v>
      </c>
      <c r="B27" s="6" t="e">
        <f>IF(C27="","",VLOOKUP(C27,#REF!,2,FALSE))</f>
        <v>#REF!</v>
      </c>
      <c r="C27" s="7" t="s">
        <v>333</v>
      </c>
      <c r="D27" s="8" t="s">
        <v>321</v>
      </c>
      <c r="E27" s="9">
        <f t="shared" si="1"/>
        <v>0</v>
      </c>
      <c r="F27" s="10" t="e">
        <f>IF(C27="","",VLOOKUP(C27,#REF!,2,FALSE))</f>
        <v>#REF!</v>
      </c>
      <c r="G27" s="11" t="e">
        <f t="shared" si="0"/>
        <v>#REF!</v>
      </c>
      <c r="H27" s="53"/>
      <c r="I27" s="28">
        <v>160</v>
      </c>
      <c r="J27" s="28">
        <v>1</v>
      </c>
      <c r="K27" s="79">
        <v>0</v>
      </c>
    </row>
    <row r="28" spans="1:16" x14ac:dyDescent="0.2">
      <c r="A28" s="5" t="s">
        <v>43</v>
      </c>
      <c r="B28" s="6" t="e">
        <f>IF(C28="","",VLOOKUP(C28,#REF!,2,FALSE))</f>
        <v>#REF!</v>
      </c>
      <c r="C28" s="7" t="s">
        <v>334</v>
      </c>
      <c r="D28" s="8" t="s">
        <v>321</v>
      </c>
      <c r="E28" s="9">
        <f t="shared" si="1"/>
        <v>0</v>
      </c>
      <c r="F28" s="10" t="e">
        <f>IF(C28="","",VLOOKUP(C28,#REF!,2,FALSE))</f>
        <v>#REF!</v>
      </c>
      <c r="G28" s="11" t="e">
        <f t="shared" si="0"/>
        <v>#REF!</v>
      </c>
      <c r="H28" s="53"/>
      <c r="I28" s="28">
        <v>160</v>
      </c>
      <c r="J28" s="28">
        <v>1</v>
      </c>
      <c r="K28" s="79">
        <v>0</v>
      </c>
    </row>
    <row r="29" spans="1:16" x14ac:dyDescent="0.2">
      <c r="A29" s="5" t="s">
        <v>44</v>
      </c>
      <c r="B29" s="6" t="e">
        <f>IF(C29="","",VLOOKUP(C29,#REF!,2,FALSE))</f>
        <v>#REF!</v>
      </c>
      <c r="C29" s="7" t="s">
        <v>335</v>
      </c>
      <c r="D29" s="8"/>
      <c r="E29" s="9">
        <f t="shared" si="1"/>
        <v>0</v>
      </c>
      <c r="F29" s="10" t="e">
        <f>IF(C29="","",VLOOKUP(C29,#REF!,2,FALSE))</f>
        <v>#REF!</v>
      </c>
      <c r="G29" s="11" t="e">
        <f t="shared" si="0"/>
        <v>#REF!</v>
      </c>
      <c r="H29" s="53"/>
      <c r="I29" s="28">
        <v>160</v>
      </c>
      <c r="J29" s="28">
        <v>1</v>
      </c>
      <c r="K29" s="79">
        <v>0</v>
      </c>
    </row>
    <row r="30" spans="1:16" x14ac:dyDescent="0.2">
      <c r="A30" s="16">
        <v>2</v>
      </c>
      <c r="B30" s="559" t="s">
        <v>336</v>
      </c>
      <c r="C30" s="559"/>
      <c r="D30" s="559"/>
      <c r="E30" s="17"/>
      <c r="F30" s="17"/>
      <c r="G30" s="18" t="e">
        <f>SUM(G31:G39)</f>
        <v>#REF!</v>
      </c>
      <c r="H30" s="82"/>
      <c r="I30" s="79"/>
      <c r="J30" s="79"/>
      <c r="K30" s="79"/>
      <c r="L30" s="42">
        <v>1</v>
      </c>
      <c r="M30" s="80" t="s">
        <v>337</v>
      </c>
    </row>
    <row r="31" spans="1:16" ht="12" customHeight="1" x14ac:dyDescent="0.2">
      <c r="A31" s="5" t="s">
        <v>48</v>
      </c>
      <c r="B31" s="6" t="s">
        <v>328</v>
      </c>
      <c r="C31" s="7"/>
      <c r="D31" s="8" t="s">
        <v>321</v>
      </c>
      <c r="E31" s="9">
        <f>I31*J31*K31</f>
        <v>40</v>
      </c>
      <c r="F31" s="10">
        <v>53.9</v>
      </c>
      <c r="G31" s="11">
        <f t="shared" ref="G31:G38" si="2">E31*F31</f>
        <v>2156</v>
      </c>
      <c r="H31" s="82"/>
      <c r="I31" s="28">
        <v>40</v>
      </c>
      <c r="J31" s="28">
        <v>1</v>
      </c>
      <c r="K31" s="28">
        <v>1</v>
      </c>
      <c r="L31" s="28"/>
      <c r="M31" s="28"/>
    </row>
    <row r="32" spans="1:16" x14ac:dyDescent="0.2">
      <c r="A32" s="5" t="s">
        <v>49</v>
      </c>
      <c r="B32" s="6" t="s">
        <v>329</v>
      </c>
      <c r="C32" s="7"/>
      <c r="D32" s="8" t="s">
        <v>321</v>
      </c>
      <c r="E32" s="9">
        <f t="shared" ref="E32:E38" si="3">I32*J32*K32</f>
        <v>40</v>
      </c>
      <c r="F32" s="10">
        <v>53.9</v>
      </c>
      <c r="G32" s="11">
        <f t="shared" si="2"/>
        <v>2156</v>
      </c>
      <c r="H32" s="82"/>
      <c r="I32" s="28">
        <v>40</v>
      </c>
      <c r="J32" s="28">
        <v>1</v>
      </c>
      <c r="K32" s="28">
        <v>1</v>
      </c>
    </row>
    <row r="33" spans="1:13" x14ac:dyDescent="0.2">
      <c r="A33" s="5" t="s">
        <v>50</v>
      </c>
      <c r="B33" s="6" t="s">
        <v>330</v>
      </c>
      <c r="C33" s="7"/>
      <c r="D33" s="8" t="s">
        <v>321</v>
      </c>
      <c r="E33" s="9">
        <f t="shared" si="3"/>
        <v>40</v>
      </c>
      <c r="F33" s="10">
        <v>53.9</v>
      </c>
      <c r="G33" s="11">
        <f t="shared" si="2"/>
        <v>2156</v>
      </c>
      <c r="H33" s="82"/>
      <c r="I33" s="28">
        <v>40</v>
      </c>
      <c r="J33" s="28">
        <v>1</v>
      </c>
      <c r="K33" s="28">
        <v>1</v>
      </c>
    </row>
    <row r="34" spans="1:13" ht="12.75" customHeight="1" x14ac:dyDescent="0.2">
      <c r="A34" s="5" t="s">
        <v>51</v>
      </c>
      <c r="B34" s="6" t="e">
        <f>IF(C34="","",VLOOKUP(C34,#REF!,2,FALSE))</f>
        <v>#REF!</v>
      </c>
      <c r="C34" s="7" t="s">
        <v>331</v>
      </c>
      <c r="D34" s="8" t="s">
        <v>321</v>
      </c>
      <c r="E34" s="9">
        <f t="shared" si="3"/>
        <v>40</v>
      </c>
      <c r="F34" s="10" t="e">
        <f>IF(C34="","",VLOOKUP(C34,#REF!,2,FALSE))</f>
        <v>#REF!</v>
      </c>
      <c r="G34" s="11" t="e">
        <f t="shared" si="2"/>
        <v>#REF!</v>
      </c>
      <c r="H34" s="82"/>
      <c r="I34" s="28">
        <v>40</v>
      </c>
      <c r="J34" s="28">
        <v>1</v>
      </c>
      <c r="K34" s="28">
        <v>1</v>
      </c>
    </row>
    <row r="35" spans="1:13" x14ac:dyDescent="0.2">
      <c r="A35" s="5" t="s">
        <v>55</v>
      </c>
      <c r="B35" s="6" t="e">
        <f>IF(C35="","",VLOOKUP(C35,#REF!,2,FALSE))</f>
        <v>#REF!</v>
      </c>
      <c r="C35" s="7" t="s">
        <v>332</v>
      </c>
      <c r="D35" s="8" t="s">
        <v>321</v>
      </c>
      <c r="E35" s="9">
        <f t="shared" si="3"/>
        <v>80</v>
      </c>
      <c r="F35" s="10" t="e">
        <f>IF(C35="","",VLOOKUP(C35,#REF!,2,FALSE))</f>
        <v>#REF!</v>
      </c>
      <c r="G35" s="11" t="e">
        <f t="shared" si="2"/>
        <v>#REF!</v>
      </c>
      <c r="H35" s="82"/>
      <c r="I35" s="28">
        <v>80</v>
      </c>
      <c r="J35" s="28">
        <v>1</v>
      </c>
      <c r="K35" s="28">
        <v>1</v>
      </c>
    </row>
    <row r="36" spans="1:13" x14ac:dyDescent="0.2">
      <c r="A36" s="5" t="s">
        <v>57</v>
      </c>
      <c r="B36" s="6" t="e">
        <f>IF(C36="","",VLOOKUP(C36,#REF!,2,FALSE))</f>
        <v>#REF!</v>
      </c>
      <c r="C36" s="7" t="s">
        <v>333</v>
      </c>
      <c r="D36" s="8" t="s">
        <v>321</v>
      </c>
      <c r="E36" s="9">
        <f t="shared" si="3"/>
        <v>0</v>
      </c>
      <c r="F36" s="10" t="e">
        <f>IF(C36="","",VLOOKUP(C36,#REF!,2,FALSE))</f>
        <v>#REF!</v>
      </c>
      <c r="G36" s="11" t="e">
        <f t="shared" si="2"/>
        <v>#REF!</v>
      </c>
      <c r="H36" s="82"/>
      <c r="I36" s="28">
        <v>0</v>
      </c>
      <c r="J36" s="28">
        <v>1</v>
      </c>
      <c r="K36" s="28">
        <v>1</v>
      </c>
    </row>
    <row r="37" spans="1:13" x14ac:dyDescent="0.2">
      <c r="A37" s="5" t="s">
        <v>338</v>
      </c>
      <c r="B37" s="6" t="e">
        <f>IF(C37="","",VLOOKUP(C37,#REF!,2,FALSE))</f>
        <v>#REF!</v>
      </c>
      <c r="C37" s="7" t="s">
        <v>334</v>
      </c>
      <c r="D37" s="8" t="s">
        <v>321</v>
      </c>
      <c r="E37" s="9">
        <f t="shared" si="3"/>
        <v>40</v>
      </c>
      <c r="F37" s="10" t="e">
        <f>IF(C37="","",VLOOKUP(C37,#REF!,2,FALSE))</f>
        <v>#REF!</v>
      </c>
      <c r="G37" s="11" t="e">
        <f t="shared" si="2"/>
        <v>#REF!</v>
      </c>
      <c r="H37" s="82"/>
      <c r="I37" s="28">
        <v>40</v>
      </c>
      <c r="J37" s="28">
        <v>1</v>
      </c>
      <c r="K37" s="28">
        <v>1</v>
      </c>
    </row>
    <row r="38" spans="1:13" x14ac:dyDescent="0.2">
      <c r="A38" s="5" t="s">
        <v>339</v>
      </c>
      <c r="B38" s="6" t="e">
        <f>IF(C38="","",VLOOKUP(C38,#REF!,2,FALSE))</f>
        <v>#REF!</v>
      </c>
      <c r="C38" s="7" t="s">
        <v>335</v>
      </c>
      <c r="D38" s="8"/>
      <c r="E38" s="9">
        <f t="shared" si="3"/>
        <v>80</v>
      </c>
      <c r="F38" s="10" t="e">
        <f>IF(C38="","",VLOOKUP(C38,#REF!,2,FALSE))</f>
        <v>#REF!</v>
      </c>
      <c r="G38" s="11" t="e">
        <f t="shared" si="2"/>
        <v>#REF!</v>
      </c>
      <c r="H38" s="82"/>
      <c r="I38" s="28">
        <v>80</v>
      </c>
      <c r="J38" s="28">
        <v>1</v>
      </c>
      <c r="K38" s="28">
        <v>1</v>
      </c>
    </row>
    <row r="39" spans="1:13" ht="24" customHeight="1" x14ac:dyDescent="0.2">
      <c r="A39" s="5" t="s">
        <v>340</v>
      </c>
      <c r="B39" s="6" t="e">
        <f>IF(C39="","",VLOOKUP(C39,#REF!,2,FALSE))</f>
        <v>#REF!</v>
      </c>
      <c r="C39" s="7" t="s">
        <v>341</v>
      </c>
      <c r="D39" s="8"/>
      <c r="E39" s="9">
        <f>I39*J39*K39</f>
        <v>40</v>
      </c>
      <c r="F39" s="10" t="e">
        <f>IF(C39="","",VLOOKUP(C39,#REF!,2,FALSE))</f>
        <v>#REF!</v>
      </c>
      <c r="G39" s="11" t="e">
        <f>E39*F39</f>
        <v>#REF!</v>
      </c>
      <c r="H39" s="82"/>
      <c r="I39" s="28">
        <v>40</v>
      </c>
      <c r="J39" s="28">
        <v>1</v>
      </c>
      <c r="K39" s="28">
        <v>1</v>
      </c>
    </row>
    <row r="40" spans="1:13" ht="24" customHeight="1" x14ac:dyDescent="0.2">
      <c r="A40" s="16">
        <v>3</v>
      </c>
      <c r="B40" s="562" t="s">
        <v>342</v>
      </c>
      <c r="C40" s="562"/>
      <c r="D40" s="562"/>
      <c r="E40" s="562"/>
      <c r="F40" s="562"/>
      <c r="G40" s="18" t="e">
        <f>SUM(G41:G50)</f>
        <v>#REF!</v>
      </c>
      <c r="H40" s="82"/>
      <c r="I40" s="79"/>
      <c r="J40" s="79"/>
      <c r="K40" s="79"/>
      <c r="L40" s="42">
        <v>1</v>
      </c>
      <c r="M40" s="80" t="s">
        <v>343</v>
      </c>
    </row>
    <row r="41" spans="1:13" x14ac:dyDescent="0.2">
      <c r="A41" s="5" t="s">
        <v>77</v>
      </c>
      <c r="B41" s="6" t="s">
        <v>328</v>
      </c>
      <c r="C41" s="7"/>
      <c r="D41" s="8" t="s">
        <v>321</v>
      </c>
      <c r="E41" s="9">
        <f>I41*J41*K41</f>
        <v>40</v>
      </c>
      <c r="F41" s="10">
        <v>53.9</v>
      </c>
      <c r="G41" s="11">
        <f t="shared" ref="G41:G50" si="4">E41*F41</f>
        <v>2156</v>
      </c>
      <c r="H41" s="82"/>
      <c r="I41" s="28">
        <v>40</v>
      </c>
      <c r="J41" s="28">
        <v>1</v>
      </c>
      <c r="K41" s="28">
        <v>1</v>
      </c>
      <c r="M41" s="28"/>
    </row>
    <row r="42" spans="1:13" x14ac:dyDescent="0.2">
      <c r="A42" s="5" t="s">
        <v>81</v>
      </c>
      <c r="B42" s="6" t="s">
        <v>329</v>
      </c>
      <c r="C42" s="7"/>
      <c r="D42" s="8" t="s">
        <v>321</v>
      </c>
      <c r="E42" s="9">
        <f t="shared" ref="E42:E50" si="5">I42*J42*K42</f>
        <v>40</v>
      </c>
      <c r="F42" s="10">
        <v>53.9</v>
      </c>
      <c r="G42" s="11">
        <f t="shared" si="4"/>
        <v>2156</v>
      </c>
      <c r="H42" s="82"/>
      <c r="I42" s="28">
        <v>40</v>
      </c>
      <c r="J42" s="28">
        <v>1</v>
      </c>
      <c r="K42" s="28">
        <v>1</v>
      </c>
      <c r="M42" s="28"/>
    </row>
    <row r="43" spans="1:13" x14ac:dyDescent="0.2">
      <c r="A43" s="5" t="s">
        <v>85</v>
      </c>
      <c r="B43" s="6" t="s">
        <v>330</v>
      </c>
      <c r="C43" s="7"/>
      <c r="D43" s="8" t="s">
        <v>321</v>
      </c>
      <c r="E43" s="9">
        <f t="shared" si="5"/>
        <v>40</v>
      </c>
      <c r="F43" s="10">
        <v>53.9</v>
      </c>
      <c r="G43" s="11">
        <f t="shared" si="4"/>
        <v>2156</v>
      </c>
      <c r="H43" s="82"/>
      <c r="I43" s="28">
        <v>40</v>
      </c>
      <c r="J43" s="28">
        <v>1</v>
      </c>
      <c r="K43" s="28">
        <v>1</v>
      </c>
      <c r="M43" s="28"/>
    </row>
    <row r="44" spans="1:13" ht="12.75" customHeight="1" x14ac:dyDescent="0.2">
      <c r="A44" s="5" t="s">
        <v>344</v>
      </c>
      <c r="B44" s="6" t="e">
        <f>IF(C44="","",VLOOKUP(C44,#REF!,2,FALSE))</f>
        <v>#REF!</v>
      </c>
      <c r="C44" s="7" t="s">
        <v>331</v>
      </c>
      <c r="D44" s="8" t="s">
        <v>321</v>
      </c>
      <c r="E44" s="9">
        <f t="shared" si="5"/>
        <v>160</v>
      </c>
      <c r="F44" s="10" t="e">
        <f>IF(C44="","",VLOOKUP(C44,#REF!,2,FALSE))</f>
        <v>#REF!</v>
      </c>
      <c r="G44" s="11" t="e">
        <f t="shared" si="4"/>
        <v>#REF!</v>
      </c>
      <c r="H44" s="82"/>
      <c r="I44" s="28">
        <v>160</v>
      </c>
      <c r="J44" s="28">
        <v>1</v>
      </c>
      <c r="K44" s="28">
        <v>1</v>
      </c>
      <c r="M44" s="28"/>
    </row>
    <row r="45" spans="1:13" x14ac:dyDescent="0.2">
      <c r="A45" s="5" t="s">
        <v>345</v>
      </c>
      <c r="B45" s="6" t="e">
        <f>IF(C45="","",VLOOKUP(C45,#REF!,2,FALSE))</f>
        <v>#REF!</v>
      </c>
      <c r="C45" s="7" t="s">
        <v>332</v>
      </c>
      <c r="D45" s="8" t="s">
        <v>321</v>
      </c>
      <c r="E45" s="9">
        <f t="shared" si="5"/>
        <v>320</v>
      </c>
      <c r="F45" s="10" t="e">
        <f>IF(C45="","",VLOOKUP(C45,#REF!,2,FALSE))</f>
        <v>#REF!</v>
      </c>
      <c r="G45" s="11" t="e">
        <f t="shared" si="4"/>
        <v>#REF!</v>
      </c>
      <c r="H45" s="82"/>
      <c r="I45" s="28">
        <v>160</v>
      </c>
      <c r="J45" s="28">
        <v>1</v>
      </c>
      <c r="K45" s="28">
        <v>2</v>
      </c>
      <c r="M45" s="28"/>
    </row>
    <row r="46" spans="1:13" x14ac:dyDescent="0.2">
      <c r="A46" s="5" t="s">
        <v>346</v>
      </c>
      <c r="B46" s="6" t="e">
        <f>IF(C46="","",VLOOKUP(C46,#REF!,2,FALSE))</f>
        <v>#REF!</v>
      </c>
      <c r="C46" s="34" t="s">
        <v>347</v>
      </c>
      <c r="D46" s="8" t="s">
        <v>321</v>
      </c>
      <c r="E46" s="9">
        <f t="shared" si="5"/>
        <v>160</v>
      </c>
      <c r="F46" s="10" t="e">
        <f>IF(C46="","",VLOOKUP(C46,#REF!,2,FALSE))</f>
        <v>#REF!</v>
      </c>
      <c r="G46" s="11" t="e">
        <f t="shared" si="4"/>
        <v>#REF!</v>
      </c>
      <c r="H46" s="82"/>
      <c r="I46" s="28">
        <v>160</v>
      </c>
      <c r="J46" s="28">
        <v>1</v>
      </c>
      <c r="K46" s="28">
        <v>1</v>
      </c>
      <c r="M46" s="28"/>
    </row>
    <row r="47" spans="1:13" x14ac:dyDescent="0.2">
      <c r="A47" s="5" t="s">
        <v>348</v>
      </c>
      <c r="B47" s="6" t="e">
        <f>IF(C47="","",VLOOKUP(C47,#REF!,2,FALSE))</f>
        <v>#REF!</v>
      </c>
      <c r="C47" s="7" t="s">
        <v>333</v>
      </c>
      <c r="D47" s="8" t="s">
        <v>321</v>
      </c>
      <c r="E47" s="9">
        <f t="shared" si="5"/>
        <v>160</v>
      </c>
      <c r="F47" s="10" t="e">
        <f>IF(C47="","",VLOOKUP(C47,#REF!,2,FALSE))</f>
        <v>#REF!</v>
      </c>
      <c r="G47" s="11" t="e">
        <f t="shared" si="4"/>
        <v>#REF!</v>
      </c>
      <c r="H47" s="82"/>
      <c r="I47" s="28">
        <v>160</v>
      </c>
      <c r="J47" s="28">
        <v>1</v>
      </c>
      <c r="K47" s="28">
        <v>1</v>
      </c>
      <c r="M47" s="28"/>
    </row>
    <row r="48" spans="1:13" x14ac:dyDescent="0.2">
      <c r="A48" s="5" t="s">
        <v>349</v>
      </c>
      <c r="B48" s="6" t="e">
        <f>IF(C48="","",VLOOKUP(C48,#REF!,2,FALSE))</f>
        <v>#REF!</v>
      </c>
      <c r="C48" s="7" t="s">
        <v>334</v>
      </c>
      <c r="D48" s="8" t="s">
        <v>321</v>
      </c>
      <c r="E48" s="9">
        <f t="shared" si="5"/>
        <v>80</v>
      </c>
      <c r="F48" s="10" t="e">
        <f>IF(C48="","",VLOOKUP(C48,#REF!,2,FALSE))</f>
        <v>#REF!</v>
      </c>
      <c r="G48" s="11" t="e">
        <f t="shared" si="4"/>
        <v>#REF!</v>
      </c>
      <c r="H48" s="82"/>
      <c r="I48" s="28">
        <v>80</v>
      </c>
      <c r="J48" s="28">
        <v>1</v>
      </c>
      <c r="K48" s="28">
        <v>1</v>
      </c>
      <c r="M48" s="28"/>
    </row>
    <row r="49" spans="1:15" x14ac:dyDescent="0.2">
      <c r="A49" s="5" t="s">
        <v>350</v>
      </c>
      <c r="B49" s="6" t="e">
        <f>IF(C49="","",VLOOKUP(C49,#REF!,2,FALSE))</f>
        <v>#REF!</v>
      </c>
      <c r="C49" s="7" t="s">
        <v>335</v>
      </c>
      <c r="D49" s="8"/>
      <c r="E49" s="9">
        <f t="shared" si="5"/>
        <v>160</v>
      </c>
      <c r="F49" s="10" t="e">
        <f>IF(C49="","",VLOOKUP(C49,#REF!,2,FALSE))</f>
        <v>#REF!</v>
      </c>
      <c r="G49" s="11" t="e">
        <f t="shared" si="4"/>
        <v>#REF!</v>
      </c>
      <c r="H49" s="82"/>
      <c r="I49" s="28">
        <v>160</v>
      </c>
      <c r="J49" s="28">
        <v>1</v>
      </c>
      <c r="K49" s="28">
        <v>1</v>
      </c>
      <c r="M49" s="28"/>
    </row>
    <row r="50" spans="1:15" x14ac:dyDescent="0.2">
      <c r="A50" s="5" t="s">
        <v>351</v>
      </c>
      <c r="B50" s="6" t="e">
        <f>IF(C50="","",VLOOKUP(C50,#REF!,2,FALSE))</f>
        <v>#REF!</v>
      </c>
      <c r="C50" s="7" t="s">
        <v>341</v>
      </c>
      <c r="D50" s="8"/>
      <c r="E50" s="9">
        <f t="shared" si="5"/>
        <v>160</v>
      </c>
      <c r="F50" s="10" t="e">
        <f>IF(C50="","",VLOOKUP(C50,#REF!,2,FALSE))</f>
        <v>#REF!</v>
      </c>
      <c r="G50" s="11" t="e">
        <f t="shared" si="4"/>
        <v>#REF!</v>
      </c>
      <c r="H50" s="82"/>
      <c r="I50" s="28">
        <v>160</v>
      </c>
      <c r="J50" s="28">
        <v>1</v>
      </c>
      <c r="K50" s="28">
        <v>1</v>
      </c>
      <c r="M50" s="28"/>
    </row>
    <row r="51" spans="1:15" ht="24" customHeight="1" x14ac:dyDescent="0.2">
      <c r="A51" s="16">
        <v>4</v>
      </c>
      <c r="B51" s="562" t="s">
        <v>352</v>
      </c>
      <c r="C51" s="562"/>
      <c r="D51" s="562"/>
      <c r="E51" s="562"/>
      <c r="F51" s="562"/>
      <c r="G51" s="18" t="e">
        <f>SUM(G52:G61)</f>
        <v>#REF!</v>
      </c>
      <c r="H51" s="82"/>
      <c r="I51" s="79"/>
      <c r="J51" s="79"/>
      <c r="K51" s="79"/>
      <c r="L51" s="42">
        <v>1</v>
      </c>
      <c r="M51" s="80" t="s">
        <v>353</v>
      </c>
    </row>
    <row r="52" spans="1:15" ht="12.75" customHeight="1" x14ac:dyDescent="0.2">
      <c r="A52" s="5" t="s">
        <v>88</v>
      </c>
      <c r="B52" s="6" t="s">
        <v>328</v>
      </c>
      <c r="C52" s="7"/>
      <c r="D52" s="8" t="s">
        <v>321</v>
      </c>
      <c r="E52" s="9">
        <f>I52*J52*K52</f>
        <v>80</v>
      </c>
      <c r="F52" s="10">
        <v>53.9</v>
      </c>
      <c r="G52" s="11">
        <f t="shared" ref="G52:G61" si="6">E52*F52</f>
        <v>4312</v>
      </c>
      <c r="H52" s="82"/>
      <c r="I52" s="28">
        <v>80</v>
      </c>
      <c r="J52" s="28">
        <v>1</v>
      </c>
      <c r="K52" s="28">
        <v>1</v>
      </c>
      <c r="M52" s="28">
        <v>40</v>
      </c>
      <c r="N52" s="28">
        <v>1</v>
      </c>
      <c r="O52" s="28">
        <v>1</v>
      </c>
    </row>
    <row r="53" spans="1:15" x14ac:dyDescent="0.2">
      <c r="A53" s="5" t="s">
        <v>90</v>
      </c>
      <c r="B53" s="6" t="s">
        <v>329</v>
      </c>
      <c r="C53" s="7"/>
      <c r="D53" s="8" t="s">
        <v>321</v>
      </c>
      <c r="E53" s="9">
        <f t="shared" ref="E53:E61" si="7">I53*J53*K53</f>
        <v>20</v>
      </c>
      <c r="F53" s="10">
        <v>53.9</v>
      </c>
      <c r="G53" s="11">
        <f t="shared" si="6"/>
        <v>1078</v>
      </c>
      <c r="H53" s="82"/>
      <c r="I53" s="28">
        <v>20</v>
      </c>
      <c r="J53" s="28">
        <v>1</v>
      </c>
      <c r="K53" s="28">
        <v>1</v>
      </c>
      <c r="M53" s="28">
        <v>20</v>
      </c>
      <c r="N53" s="28">
        <v>1</v>
      </c>
      <c r="O53" s="28">
        <v>1</v>
      </c>
    </row>
    <row r="54" spans="1:15" x14ac:dyDescent="0.2">
      <c r="A54" s="5" t="s">
        <v>92</v>
      </c>
      <c r="B54" s="6" t="s">
        <v>330</v>
      </c>
      <c r="C54" s="7"/>
      <c r="D54" s="8" t="s">
        <v>321</v>
      </c>
      <c r="E54" s="9">
        <f t="shared" si="7"/>
        <v>80</v>
      </c>
      <c r="F54" s="10">
        <v>53.9</v>
      </c>
      <c r="G54" s="11">
        <f t="shared" si="6"/>
        <v>4312</v>
      </c>
      <c r="H54" s="82"/>
      <c r="I54" s="28">
        <v>80</v>
      </c>
      <c r="J54" s="28">
        <v>1</v>
      </c>
      <c r="K54" s="28">
        <v>1</v>
      </c>
      <c r="M54" s="28">
        <v>40</v>
      </c>
      <c r="N54" s="28">
        <v>1</v>
      </c>
      <c r="O54" s="28">
        <v>1</v>
      </c>
    </row>
    <row r="55" spans="1:15" ht="12.75" customHeight="1" x14ac:dyDescent="0.2">
      <c r="A55" s="5" t="s">
        <v>93</v>
      </c>
      <c r="B55" s="6" t="e">
        <f>IF(C55="","",VLOOKUP(C55,#REF!,2,FALSE))</f>
        <v>#REF!</v>
      </c>
      <c r="C55" s="7" t="s">
        <v>331</v>
      </c>
      <c r="D55" s="8" t="s">
        <v>321</v>
      </c>
      <c r="E55" s="9">
        <f t="shared" si="7"/>
        <v>160</v>
      </c>
      <c r="F55" s="10" t="e">
        <f>IF(C55="","",VLOOKUP(C55,#REF!,2,FALSE))</f>
        <v>#REF!</v>
      </c>
      <c r="G55" s="11" t="e">
        <f t="shared" si="6"/>
        <v>#REF!</v>
      </c>
      <c r="H55" s="82"/>
      <c r="I55" s="28">
        <v>160</v>
      </c>
      <c r="J55" s="28">
        <v>1</v>
      </c>
      <c r="K55" s="28">
        <v>1</v>
      </c>
      <c r="M55" s="28">
        <v>80</v>
      </c>
      <c r="N55" s="28">
        <v>1</v>
      </c>
      <c r="O55" s="28">
        <v>1</v>
      </c>
    </row>
    <row r="56" spans="1:15" x14ac:dyDescent="0.2">
      <c r="A56" s="5" t="s">
        <v>354</v>
      </c>
      <c r="B56" s="6" t="e">
        <f>IF(C56="","",VLOOKUP(C56,#REF!,2,FALSE))</f>
        <v>#REF!</v>
      </c>
      <c r="C56" s="7" t="s">
        <v>332</v>
      </c>
      <c r="D56" s="8" t="s">
        <v>321</v>
      </c>
      <c r="E56" s="9">
        <f t="shared" si="7"/>
        <v>320</v>
      </c>
      <c r="F56" s="10" t="e">
        <f>IF(C56="","",VLOOKUP(C56,#REF!,2,FALSE))</f>
        <v>#REF!</v>
      </c>
      <c r="G56" s="11" t="e">
        <f t="shared" si="6"/>
        <v>#REF!</v>
      </c>
      <c r="H56" s="82"/>
      <c r="I56" s="28">
        <v>160</v>
      </c>
      <c r="J56" s="28">
        <v>1</v>
      </c>
      <c r="K56" s="28">
        <v>2</v>
      </c>
      <c r="M56" s="28">
        <v>160</v>
      </c>
      <c r="N56" s="28">
        <v>1</v>
      </c>
      <c r="O56" s="28">
        <v>2</v>
      </c>
    </row>
    <row r="57" spans="1:15" x14ac:dyDescent="0.2">
      <c r="A57" s="5" t="s">
        <v>355</v>
      </c>
      <c r="B57" s="6" t="e">
        <f>IF(C57="","",VLOOKUP(C57,#REF!,2,FALSE))</f>
        <v>#REF!</v>
      </c>
      <c r="C57" s="7" t="s">
        <v>347</v>
      </c>
      <c r="D57" s="8" t="s">
        <v>321</v>
      </c>
      <c r="E57" s="9">
        <f>I57*J57*K57</f>
        <v>0</v>
      </c>
      <c r="F57" s="10" t="e">
        <f>IF(C57="","",VLOOKUP(C57,#REF!,2,FALSE))</f>
        <v>#REF!</v>
      </c>
      <c r="G57" s="11" t="e">
        <f>E57*F57</f>
        <v>#REF!</v>
      </c>
      <c r="H57" s="82"/>
      <c r="I57" s="28">
        <v>160</v>
      </c>
      <c r="J57" s="28">
        <v>1</v>
      </c>
      <c r="K57" s="28">
        <v>0</v>
      </c>
      <c r="M57" s="28">
        <v>160</v>
      </c>
      <c r="N57" s="28">
        <v>1</v>
      </c>
      <c r="O57" s="28">
        <v>0</v>
      </c>
    </row>
    <row r="58" spans="1:15" x14ac:dyDescent="0.2">
      <c r="A58" s="5" t="s">
        <v>356</v>
      </c>
      <c r="B58" s="6" t="e">
        <f>IF(C58="","",VLOOKUP(C58,#REF!,2,FALSE))</f>
        <v>#REF!</v>
      </c>
      <c r="C58" s="7" t="s">
        <v>333</v>
      </c>
      <c r="D58" s="8" t="s">
        <v>321</v>
      </c>
      <c r="E58" s="9">
        <f t="shared" si="7"/>
        <v>160</v>
      </c>
      <c r="F58" s="10" t="e">
        <f>IF(C58="","",VLOOKUP(C58,#REF!,2,FALSE))</f>
        <v>#REF!</v>
      </c>
      <c r="G58" s="11" t="e">
        <f t="shared" si="6"/>
        <v>#REF!</v>
      </c>
      <c r="H58" s="82"/>
      <c r="I58" s="28">
        <v>160</v>
      </c>
      <c r="J58" s="28">
        <v>1</v>
      </c>
      <c r="K58" s="28">
        <v>1</v>
      </c>
      <c r="M58" s="28">
        <v>160</v>
      </c>
      <c r="N58" s="28">
        <v>1</v>
      </c>
      <c r="O58" s="28">
        <v>1</v>
      </c>
    </row>
    <row r="59" spans="1:15" x14ac:dyDescent="0.2">
      <c r="A59" s="5" t="s">
        <v>357</v>
      </c>
      <c r="B59" s="6" t="e">
        <f>IF(C59="","",VLOOKUP(C59,#REF!,2,FALSE))</f>
        <v>#REF!</v>
      </c>
      <c r="C59" s="7" t="s">
        <v>334</v>
      </c>
      <c r="D59" s="8" t="s">
        <v>321</v>
      </c>
      <c r="E59" s="9">
        <f t="shared" si="7"/>
        <v>160</v>
      </c>
      <c r="F59" s="10" t="e">
        <f>IF(C59="","",VLOOKUP(C59,#REF!,2,FALSE))</f>
        <v>#REF!</v>
      </c>
      <c r="G59" s="11" t="e">
        <f t="shared" si="6"/>
        <v>#REF!</v>
      </c>
      <c r="H59" s="82"/>
      <c r="I59" s="28">
        <v>160</v>
      </c>
      <c r="J59" s="28">
        <v>1</v>
      </c>
      <c r="K59" s="28">
        <v>1</v>
      </c>
      <c r="M59" s="28">
        <v>80</v>
      </c>
      <c r="N59" s="28">
        <v>1</v>
      </c>
      <c r="O59" s="28">
        <v>1</v>
      </c>
    </row>
    <row r="60" spans="1:15" x14ac:dyDescent="0.2">
      <c r="A60" s="5" t="s">
        <v>358</v>
      </c>
      <c r="B60" s="6" t="e">
        <f>IF(C60="","",VLOOKUP(C60,#REF!,2,FALSE))</f>
        <v>#REF!</v>
      </c>
      <c r="C60" s="7" t="s">
        <v>335</v>
      </c>
      <c r="D60" s="8"/>
      <c r="E60" s="9">
        <f t="shared" si="7"/>
        <v>160</v>
      </c>
      <c r="F60" s="10" t="e">
        <f>IF(C60="","",VLOOKUP(C60,#REF!,2,FALSE))</f>
        <v>#REF!</v>
      </c>
      <c r="G60" s="11" t="e">
        <f t="shared" si="6"/>
        <v>#REF!</v>
      </c>
      <c r="H60" s="82"/>
      <c r="I60" s="28">
        <v>160</v>
      </c>
      <c r="J60" s="28">
        <v>1</v>
      </c>
      <c r="K60" s="28">
        <v>1</v>
      </c>
      <c r="M60" s="28">
        <v>160</v>
      </c>
      <c r="N60" s="28">
        <v>1</v>
      </c>
      <c r="O60" s="28">
        <v>1</v>
      </c>
    </row>
    <row r="61" spans="1:15" x14ac:dyDescent="0.2">
      <c r="A61" s="5" t="s">
        <v>359</v>
      </c>
      <c r="B61" s="6" t="e">
        <f>IF(C61="","",VLOOKUP(C61,#REF!,2,FALSE))</f>
        <v>#REF!</v>
      </c>
      <c r="C61" s="7" t="s">
        <v>341</v>
      </c>
      <c r="D61" s="8"/>
      <c r="E61" s="9">
        <f t="shared" si="7"/>
        <v>160</v>
      </c>
      <c r="F61" s="10" t="e">
        <f>IF(C61="","",VLOOKUP(C61,#REF!,2,FALSE))</f>
        <v>#REF!</v>
      </c>
      <c r="G61" s="11" t="e">
        <f t="shared" si="6"/>
        <v>#REF!</v>
      </c>
      <c r="H61" s="82"/>
      <c r="I61" s="28">
        <v>160</v>
      </c>
      <c r="J61" s="28">
        <v>1</v>
      </c>
      <c r="K61" s="28">
        <v>1</v>
      </c>
      <c r="M61" s="28">
        <v>40</v>
      </c>
      <c r="N61" s="28">
        <v>1</v>
      </c>
      <c r="O61" s="28">
        <v>1</v>
      </c>
    </row>
    <row r="62" spans="1:15" x14ac:dyDescent="0.2">
      <c r="A62" s="16">
        <v>5</v>
      </c>
      <c r="B62" s="559" t="s">
        <v>360</v>
      </c>
      <c r="C62" s="559"/>
      <c r="D62" s="559"/>
      <c r="E62" s="17"/>
      <c r="F62" s="17"/>
      <c r="G62" s="18" t="e">
        <f>SUM(G63:G70)</f>
        <v>#REF!</v>
      </c>
      <c r="H62" s="82"/>
      <c r="I62" s="79"/>
      <c r="J62" s="79"/>
      <c r="K62" s="79"/>
      <c r="L62" s="42">
        <v>1</v>
      </c>
      <c r="M62" s="80" t="s">
        <v>361</v>
      </c>
    </row>
    <row r="63" spans="1:15" x14ac:dyDescent="0.2">
      <c r="A63" s="5" t="s">
        <v>174</v>
      </c>
      <c r="B63" s="6" t="s">
        <v>328</v>
      </c>
      <c r="C63" s="7"/>
      <c r="D63" s="8" t="s">
        <v>321</v>
      </c>
      <c r="E63" s="9">
        <f>I63*J63*K63</f>
        <v>0</v>
      </c>
      <c r="F63" s="10">
        <v>53.9</v>
      </c>
      <c r="G63" s="11">
        <f t="shared" ref="G63:G70" si="8">E63*F63</f>
        <v>0</v>
      </c>
      <c r="H63" s="82"/>
      <c r="I63" s="28">
        <v>160</v>
      </c>
      <c r="J63" s="28">
        <v>1</v>
      </c>
      <c r="K63" s="28">
        <v>0</v>
      </c>
    </row>
    <row r="64" spans="1:15" x14ac:dyDescent="0.2">
      <c r="A64" s="5" t="s">
        <v>194</v>
      </c>
      <c r="B64" s="6" t="s">
        <v>329</v>
      </c>
      <c r="C64" s="7"/>
      <c r="D64" s="8" t="s">
        <v>321</v>
      </c>
      <c r="E64" s="9">
        <f t="shared" ref="E64:E70" si="9">I64*J64*K64</f>
        <v>20</v>
      </c>
      <c r="F64" s="10">
        <v>53.9</v>
      </c>
      <c r="G64" s="11">
        <f t="shared" si="8"/>
        <v>1078</v>
      </c>
      <c r="H64" s="82"/>
      <c r="I64" s="28">
        <v>20</v>
      </c>
      <c r="J64" s="28">
        <v>1</v>
      </c>
      <c r="K64" s="28">
        <v>1</v>
      </c>
    </row>
    <row r="65" spans="1:14" x14ac:dyDescent="0.2">
      <c r="A65" s="5" t="s">
        <v>210</v>
      </c>
      <c r="B65" s="6" t="s">
        <v>330</v>
      </c>
      <c r="C65" s="7"/>
      <c r="D65" s="8" t="s">
        <v>321</v>
      </c>
      <c r="E65" s="9">
        <f t="shared" si="9"/>
        <v>0</v>
      </c>
      <c r="F65" s="10">
        <v>53.9</v>
      </c>
      <c r="G65" s="11">
        <f t="shared" si="8"/>
        <v>0</v>
      </c>
      <c r="H65" s="82"/>
      <c r="I65" s="28">
        <v>160</v>
      </c>
      <c r="J65" s="28">
        <v>1</v>
      </c>
      <c r="K65" s="28">
        <v>0</v>
      </c>
    </row>
    <row r="66" spans="1:14" x14ac:dyDescent="0.2">
      <c r="A66" s="5" t="s">
        <v>222</v>
      </c>
      <c r="B66" s="6" t="e">
        <f>IF(C66="","",VLOOKUP(C66,#REF!,2,FALSE))</f>
        <v>#REF!</v>
      </c>
      <c r="C66" s="7" t="s">
        <v>331</v>
      </c>
      <c r="D66" s="8" t="s">
        <v>321</v>
      </c>
      <c r="E66" s="9">
        <f t="shared" si="9"/>
        <v>40</v>
      </c>
      <c r="F66" s="10" t="e">
        <f>IF(C66="","",VLOOKUP(C66,#REF!,2,FALSE))</f>
        <v>#REF!</v>
      </c>
      <c r="G66" s="11" t="e">
        <f t="shared" si="8"/>
        <v>#REF!</v>
      </c>
      <c r="H66" s="82"/>
      <c r="I66" s="28">
        <v>40</v>
      </c>
      <c r="J66" s="79">
        <v>1</v>
      </c>
      <c r="K66" s="28">
        <v>1</v>
      </c>
    </row>
    <row r="67" spans="1:14" x14ac:dyDescent="0.2">
      <c r="A67" s="5" t="s">
        <v>362</v>
      </c>
      <c r="B67" s="6" t="e">
        <f>IF(C67="","",VLOOKUP(C67,#REF!,2,FALSE))</f>
        <v>#REF!</v>
      </c>
      <c r="C67" s="7" t="s">
        <v>332</v>
      </c>
      <c r="D67" s="8" t="s">
        <v>321</v>
      </c>
      <c r="E67" s="9">
        <f t="shared" si="9"/>
        <v>160</v>
      </c>
      <c r="F67" s="10" t="e">
        <f>IF(C67="","",VLOOKUP(C67,#REF!,2,FALSE))</f>
        <v>#REF!</v>
      </c>
      <c r="G67" s="11" t="e">
        <f t="shared" si="8"/>
        <v>#REF!</v>
      </c>
      <c r="H67" s="82"/>
      <c r="I67" s="28">
        <v>160</v>
      </c>
      <c r="J67" s="79">
        <v>1</v>
      </c>
      <c r="K67" s="28">
        <v>1</v>
      </c>
    </row>
    <row r="68" spans="1:14" x14ac:dyDescent="0.2">
      <c r="A68" s="5" t="s">
        <v>363</v>
      </c>
      <c r="B68" s="6" t="e">
        <f>IF(C68="","",VLOOKUP(C68,#REF!,2,FALSE))</f>
        <v>#REF!</v>
      </c>
      <c r="C68" s="7" t="s">
        <v>333</v>
      </c>
      <c r="D68" s="8" t="s">
        <v>321</v>
      </c>
      <c r="E68" s="9">
        <f t="shared" si="9"/>
        <v>0</v>
      </c>
      <c r="F68" s="10" t="e">
        <f>IF(C68="","",VLOOKUP(C68,#REF!,2,FALSE))</f>
        <v>#REF!</v>
      </c>
      <c r="G68" s="11" t="e">
        <f t="shared" si="8"/>
        <v>#REF!</v>
      </c>
      <c r="H68" s="82"/>
      <c r="I68" s="28">
        <v>160</v>
      </c>
      <c r="J68" s="79">
        <v>1</v>
      </c>
      <c r="K68" s="28">
        <v>0</v>
      </c>
    </row>
    <row r="69" spans="1:14" x14ac:dyDescent="0.2">
      <c r="A69" s="5" t="s">
        <v>364</v>
      </c>
      <c r="B69" s="6" t="e">
        <f>IF(C69="","",VLOOKUP(C69,#REF!,2,FALSE))</f>
        <v>#REF!</v>
      </c>
      <c r="C69" s="7" t="s">
        <v>334</v>
      </c>
      <c r="D69" s="8" t="s">
        <v>321</v>
      </c>
      <c r="E69" s="9">
        <f t="shared" si="9"/>
        <v>0</v>
      </c>
      <c r="F69" s="10" t="e">
        <f>IF(C69="","",VLOOKUP(C69,#REF!,2,FALSE))</f>
        <v>#REF!</v>
      </c>
      <c r="G69" s="11" t="e">
        <f t="shared" si="8"/>
        <v>#REF!</v>
      </c>
      <c r="H69" s="82"/>
      <c r="I69" s="28">
        <v>160</v>
      </c>
      <c r="J69" s="79">
        <v>1</v>
      </c>
      <c r="K69" s="28">
        <v>0</v>
      </c>
    </row>
    <row r="70" spans="1:14" x14ac:dyDescent="0.2">
      <c r="A70" s="5" t="s">
        <v>365</v>
      </c>
      <c r="B70" s="6" t="e">
        <f>IF(C70="","",VLOOKUP(C70,#REF!,2,FALSE))</f>
        <v>#REF!</v>
      </c>
      <c r="C70" s="7" t="s">
        <v>335</v>
      </c>
      <c r="D70" s="8" t="s">
        <v>321</v>
      </c>
      <c r="E70" s="9">
        <f t="shared" si="9"/>
        <v>0</v>
      </c>
      <c r="F70" s="10" t="e">
        <f>IF(C70="","",VLOOKUP(C70,#REF!,2,FALSE))</f>
        <v>#REF!</v>
      </c>
      <c r="G70" s="11" t="e">
        <f t="shared" si="8"/>
        <v>#REF!</v>
      </c>
      <c r="H70" s="82"/>
      <c r="I70" s="28">
        <v>160</v>
      </c>
      <c r="J70" s="79">
        <v>1</v>
      </c>
      <c r="K70" s="28">
        <v>0</v>
      </c>
    </row>
    <row r="71" spans="1:14" x14ac:dyDescent="0.2">
      <c r="A71" s="16">
        <v>6</v>
      </c>
      <c r="B71" s="559" t="s">
        <v>366</v>
      </c>
      <c r="C71" s="559"/>
      <c r="D71" s="559"/>
      <c r="E71" s="17"/>
      <c r="F71" s="17"/>
      <c r="G71" s="18" t="e">
        <f>SUM(G72:G76)</f>
        <v>#REF!</v>
      </c>
      <c r="H71" s="82"/>
      <c r="I71" s="79"/>
      <c r="J71" s="79"/>
      <c r="K71" s="79"/>
      <c r="L71" s="42">
        <v>1</v>
      </c>
      <c r="M71" s="80" t="s">
        <v>367</v>
      </c>
      <c r="N71" s="53" t="s">
        <v>368</v>
      </c>
    </row>
    <row r="72" spans="1:14" x14ac:dyDescent="0.2">
      <c r="A72" s="5" t="s">
        <v>230</v>
      </c>
      <c r="B72" s="6" t="e">
        <f>IF(C72="","",VLOOKUP(C72,#REF!,2,FALSE))</f>
        <v>#REF!</v>
      </c>
      <c r="C72" s="7" t="s">
        <v>331</v>
      </c>
      <c r="D72" s="8" t="s">
        <v>321</v>
      </c>
      <c r="E72" s="9">
        <f>I72*J72*K72</f>
        <v>40</v>
      </c>
      <c r="F72" s="10" t="e">
        <f>IF(C72="","",VLOOKUP(C72,#REF!,2,FALSE))</f>
        <v>#REF!</v>
      </c>
      <c r="G72" s="11" t="e">
        <f>E72*F72</f>
        <v>#REF!</v>
      </c>
      <c r="H72" s="82"/>
      <c r="I72" s="28">
        <v>40</v>
      </c>
      <c r="J72" s="79">
        <v>1</v>
      </c>
      <c r="K72" s="79">
        <v>1</v>
      </c>
    </row>
    <row r="73" spans="1:14" x14ac:dyDescent="0.2">
      <c r="A73" s="5" t="s">
        <v>232</v>
      </c>
      <c r="B73" s="6" t="e">
        <f>IF(C73="","",VLOOKUP(C73,#REF!,2,FALSE))</f>
        <v>#REF!</v>
      </c>
      <c r="C73" s="7" t="s">
        <v>332</v>
      </c>
      <c r="D73" s="8" t="s">
        <v>321</v>
      </c>
      <c r="E73" s="9">
        <f>I73*J73*K73</f>
        <v>160</v>
      </c>
      <c r="F73" s="10" t="e">
        <f>IF(C73="","",VLOOKUP(C73,#REF!,2,FALSE))</f>
        <v>#REF!</v>
      </c>
      <c r="G73" s="11" t="e">
        <f>E73*F73</f>
        <v>#REF!</v>
      </c>
      <c r="H73" s="82"/>
      <c r="I73" s="28">
        <v>160</v>
      </c>
      <c r="J73" s="79">
        <v>1</v>
      </c>
      <c r="K73" s="79">
        <v>1</v>
      </c>
    </row>
    <row r="74" spans="1:14" x14ac:dyDescent="0.2">
      <c r="A74" s="5" t="s">
        <v>234</v>
      </c>
      <c r="B74" s="6" t="e">
        <f>IF(C74="","",VLOOKUP(C74,#REF!,2,FALSE))</f>
        <v>#REF!</v>
      </c>
      <c r="C74" s="7" t="s">
        <v>333</v>
      </c>
      <c r="D74" s="8" t="s">
        <v>321</v>
      </c>
      <c r="E74" s="9">
        <f>I74*J74*K74</f>
        <v>0</v>
      </c>
      <c r="F74" s="10" t="e">
        <f>IF(C74="","",VLOOKUP(C74,#REF!,2,FALSE))</f>
        <v>#REF!</v>
      </c>
      <c r="G74" s="11" t="e">
        <f>E74*F74</f>
        <v>#REF!</v>
      </c>
      <c r="H74" s="82"/>
      <c r="I74" s="28">
        <v>160</v>
      </c>
      <c r="J74" s="79">
        <v>1</v>
      </c>
      <c r="K74" s="79">
        <v>0</v>
      </c>
    </row>
    <row r="75" spans="1:14" x14ac:dyDescent="0.2">
      <c r="A75" s="5" t="s">
        <v>236</v>
      </c>
      <c r="B75" s="6" t="s">
        <v>369</v>
      </c>
      <c r="C75" s="7"/>
      <c r="D75" s="8" t="s">
        <v>321</v>
      </c>
      <c r="E75" s="9">
        <f>I75*J75*K75</f>
        <v>160</v>
      </c>
      <c r="F75" s="10">
        <v>53.9</v>
      </c>
      <c r="G75" s="11">
        <f>E75*F75</f>
        <v>8624</v>
      </c>
      <c r="H75" s="82"/>
      <c r="I75" s="28">
        <v>160</v>
      </c>
      <c r="J75" s="79">
        <v>1</v>
      </c>
      <c r="K75" s="79">
        <v>1</v>
      </c>
    </row>
    <row r="76" spans="1:14" x14ac:dyDescent="0.2">
      <c r="A76" s="5" t="s">
        <v>238</v>
      </c>
      <c r="B76" s="6" t="e">
        <f>IF(C76="","",VLOOKUP(C76,#REF!,2,FALSE))</f>
        <v>#REF!</v>
      </c>
      <c r="C76" s="7" t="s">
        <v>341</v>
      </c>
      <c r="D76" s="8" t="s">
        <v>321</v>
      </c>
      <c r="E76" s="9">
        <f>I76*J76*K76</f>
        <v>40</v>
      </c>
      <c r="F76" s="10" t="e">
        <f>IF(C76="","",VLOOKUP(C76,#REF!,2,FALSE))</f>
        <v>#REF!</v>
      </c>
      <c r="G76" s="11" t="e">
        <f>E76*F76</f>
        <v>#REF!</v>
      </c>
      <c r="H76" s="82"/>
      <c r="I76" s="28">
        <v>40</v>
      </c>
      <c r="J76" s="79">
        <v>1</v>
      </c>
      <c r="K76" s="79">
        <v>1</v>
      </c>
    </row>
    <row r="77" spans="1:14" hidden="1" x14ac:dyDescent="0.2">
      <c r="A77" s="560" t="s">
        <v>370</v>
      </c>
      <c r="B77" s="561"/>
      <c r="C77" s="561"/>
      <c r="D77" s="561"/>
      <c r="E77" s="561"/>
      <c r="F77" s="561"/>
      <c r="G77" s="11" t="e">
        <f>((G17/10)*9)+SUM(G21,G30,G40,#REF!,G51,#REF!,#REF!,G62,G71)</f>
        <v>#REF!</v>
      </c>
      <c r="H77" s="82"/>
      <c r="J77" s="79"/>
      <c r="K77" s="79"/>
    </row>
    <row r="78" spans="1:14" hidden="1" x14ac:dyDescent="0.2">
      <c r="A78" s="560" t="s">
        <v>371</v>
      </c>
      <c r="B78" s="561"/>
      <c r="C78" s="561"/>
      <c r="D78" s="561"/>
      <c r="E78" s="561"/>
      <c r="F78" s="561"/>
      <c r="G78" s="11" t="e">
        <f>G77*1.16</f>
        <v>#REF!</v>
      </c>
      <c r="H78" s="82"/>
      <c r="J78" s="79"/>
      <c r="K78" s="79"/>
    </row>
    <row r="79" spans="1:14" x14ac:dyDescent="0.2">
      <c r="A79" s="26"/>
      <c r="B79" s="83"/>
      <c r="C79" s="84"/>
      <c r="D79" s="85"/>
      <c r="E79" s="86"/>
      <c r="F79" s="87"/>
      <c r="G79" s="88"/>
      <c r="H79" s="3"/>
      <c r="I79" s="24"/>
      <c r="J79" s="4"/>
      <c r="K79" s="15"/>
      <c r="L79" s="42">
        <f>SUM(L21:L78)</f>
        <v>6</v>
      </c>
      <c r="M79" s="80" t="s">
        <v>372</v>
      </c>
    </row>
    <row r="80" spans="1:14" x14ac:dyDescent="0.2">
      <c r="A80" s="26"/>
      <c r="B80" s="25" t="s">
        <v>373</v>
      </c>
      <c r="C80" s="20"/>
      <c r="D80" s="20"/>
      <c r="E80" s="21"/>
      <c r="F80" s="22"/>
      <c r="G80" s="23" t="e">
        <f>SUM(G71,G62,G51,,G40,G30,G21,G17)</f>
        <v>#REF!</v>
      </c>
      <c r="H80" s="82"/>
      <c r="I80" s="79"/>
      <c r="J80" s="79"/>
      <c r="K80" s="79"/>
    </row>
    <row r="81" spans="1:11" x14ac:dyDescent="0.2">
      <c r="A81" s="27"/>
      <c r="B81" s="25" t="s">
        <v>374</v>
      </c>
      <c r="C81" s="20"/>
      <c r="D81" s="20"/>
      <c r="E81" s="21"/>
      <c r="F81" s="22"/>
      <c r="G81" s="23" t="e">
        <f>G80*0.08</f>
        <v>#REF!</v>
      </c>
      <c r="H81" s="82"/>
      <c r="I81" s="79"/>
      <c r="J81" s="79"/>
      <c r="K81" s="79"/>
    </row>
    <row r="82" spans="1:11" x14ac:dyDescent="0.2">
      <c r="A82" s="27"/>
      <c r="B82" s="25" t="s">
        <v>60</v>
      </c>
      <c r="C82" s="20"/>
      <c r="D82" s="20"/>
      <c r="E82" s="21"/>
      <c r="F82" s="22"/>
      <c r="G82" s="23" t="e">
        <f>SUM(G80:G81)</f>
        <v>#REF!</v>
      </c>
      <c r="H82" s="82"/>
      <c r="I82" s="79"/>
      <c r="J82" s="79"/>
      <c r="K82" s="79"/>
    </row>
  </sheetData>
  <mergeCells count="20">
    <mergeCell ref="G15:G16"/>
    <mergeCell ref="B62:D62"/>
    <mergeCell ref="B71:D71"/>
    <mergeCell ref="A77:F77"/>
    <mergeCell ref="A78:F78"/>
    <mergeCell ref="B51:F51"/>
    <mergeCell ref="B17:D17"/>
    <mergeCell ref="B21:D21"/>
    <mergeCell ref="B30:D30"/>
    <mergeCell ref="B40:F40"/>
    <mergeCell ref="A15:A16"/>
    <mergeCell ref="B15:B16"/>
    <mergeCell ref="C15:C16"/>
    <mergeCell ref="D15:D16"/>
    <mergeCell ref="E15:E16"/>
    <mergeCell ref="A1:G9"/>
    <mergeCell ref="A10:G10"/>
    <mergeCell ref="A11:G11"/>
    <mergeCell ref="B13:F13"/>
    <mergeCell ref="A14:G14"/>
  </mergeCells>
  <phoneticPr fontId="20" type="noConversion"/>
  <pageMargins left="1.02" right="0.39370078740157483" top="0.39370078740157483" bottom="0.39370078740157483" header="0" footer="0"/>
  <pageSetup paperSize="9" scale="73" orientation="portrait" r:id="rId1"/>
  <headerFooter scaleWithDoc="0">
    <oddHeader>&amp;C</oddHeader>
    <oddFooter>&amp;C&amp;P</oddFooter>
    <firstFooter>Página &amp;P</first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Planilha28"/>
  <dimension ref="A9:K55"/>
  <sheetViews>
    <sheetView workbookViewId="0"/>
  </sheetViews>
  <sheetFormatPr defaultColWidth="8.7109375" defaultRowHeight="12.75" x14ac:dyDescent="0.2"/>
  <cols>
    <col min="1" max="1" width="71.42578125" customWidth="1"/>
    <col min="2" max="2" width="14.28515625" style="1" bestFit="1" customWidth="1"/>
    <col min="3" max="7" width="11.7109375" style="1" customWidth="1"/>
    <col min="8" max="8" width="11.7109375" customWidth="1"/>
  </cols>
  <sheetData>
    <row r="9" spans="1:8" x14ac:dyDescent="0.2">
      <c r="A9" s="572" t="s">
        <v>97</v>
      </c>
      <c r="B9" s="572"/>
      <c r="C9" s="572"/>
      <c r="D9" s="572"/>
      <c r="E9" s="572"/>
      <c r="F9" s="572"/>
      <c r="G9" s="572"/>
      <c r="H9" s="572"/>
    </row>
    <row r="10" spans="1:8" ht="12.75" customHeight="1" x14ac:dyDescent="0.2">
      <c r="A10" s="573" t="s">
        <v>375</v>
      </c>
      <c r="B10" s="573"/>
      <c r="C10" s="573"/>
      <c r="D10" s="573"/>
      <c r="E10" s="573"/>
      <c r="F10" s="573"/>
      <c r="G10" s="573"/>
      <c r="H10" s="573"/>
    </row>
    <row r="11" spans="1:8" ht="13.5" thickBot="1" x14ac:dyDescent="0.25">
      <c r="A11" s="573"/>
      <c r="B11" s="573"/>
      <c r="C11" s="573"/>
      <c r="D11" s="573"/>
      <c r="E11" s="573"/>
      <c r="F11" s="573"/>
      <c r="G11" s="573"/>
      <c r="H11" s="573"/>
    </row>
    <row r="12" spans="1:8" ht="13.5" thickBot="1" x14ac:dyDescent="0.25">
      <c r="A12" s="37" t="s">
        <v>376</v>
      </c>
      <c r="B12" s="89" t="s">
        <v>377</v>
      </c>
      <c r="C12" s="574" t="s">
        <v>378</v>
      </c>
      <c r="D12" s="574"/>
      <c r="E12" s="574"/>
      <c r="F12" s="574"/>
      <c r="G12" s="574"/>
      <c r="H12" s="574"/>
    </row>
    <row r="13" spans="1:8" x14ac:dyDescent="0.2">
      <c r="A13" s="90"/>
      <c r="C13" s="38">
        <v>30</v>
      </c>
      <c r="D13" s="39">
        <v>60</v>
      </c>
      <c r="E13" s="39">
        <v>90</v>
      </c>
      <c r="F13" s="39">
        <v>120</v>
      </c>
      <c r="G13" s="39">
        <v>150</v>
      </c>
      <c r="H13" s="39">
        <v>180</v>
      </c>
    </row>
    <row r="14" spans="1:8" x14ac:dyDescent="0.2">
      <c r="A14" s="43"/>
      <c r="B14"/>
      <c r="C14" s="44"/>
      <c r="D14" s="44"/>
      <c r="E14" s="44"/>
      <c r="F14" s="44"/>
      <c r="G14" s="44"/>
      <c r="H14" s="44"/>
    </row>
    <row r="15" spans="1:8" ht="12" customHeight="1" x14ac:dyDescent="0.2">
      <c r="A15" s="566" t="s">
        <v>379</v>
      </c>
      <c r="B15" s="568" t="e">
        <f>'Orç_20-30'!$G$17/6</f>
        <v>#REF!</v>
      </c>
      <c r="C15" s="46"/>
      <c r="D15" s="31"/>
      <c r="E15" s="31"/>
      <c r="F15" s="31"/>
      <c r="G15" s="31"/>
      <c r="H15" s="47"/>
    </row>
    <row r="16" spans="1:8" ht="12" customHeight="1" x14ac:dyDescent="0.2">
      <c r="A16" s="570"/>
      <c r="B16" s="571"/>
      <c r="C16" s="45" t="e">
        <f>('Orç_20-30'!G21+('Crono_20-30'!B15*1))*1.08</f>
        <v>#REF!</v>
      </c>
      <c r="D16" s="44"/>
      <c r="E16" s="44"/>
      <c r="F16" s="44"/>
      <c r="G16" s="44"/>
      <c r="H16" s="48"/>
    </row>
    <row r="17" spans="1:8" ht="12" customHeight="1" x14ac:dyDescent="0.2">
      <c r="A17" s="566" t="s">
        <v>380</v>
      </c>
      <c r="B17" s="568" t="e">
        <f>'Orç_20-30'!$G$17/6</f>
        <v>#REF!</v>
      </c>
      <c r="C17" s="31"/>
      <c r="D17" s="46"/>
      <c r="E17" s="31"/>
      <c r="F17" s="31"/>
      <c r="G17" s="31"/>
      <c r="H17" s="47"/>
    </row>
    <row r="18" spans="1:8" ht="12" customHeight="1" x14ac:dyDescent="0.2">
      <c r="A18" s="570"/>
      <c r="B18" s="571"/>
      <c r="C18" s="44"/>
      <c r="D18" s="45" t="e">
        <f>('Orç_20-30'!G30+('Crono_20-30'!B17*1))*1.08</f>
        <v>#REF!</v>
      </c>
      <c r="E18" s="44"/>
      <c r="F18" s="44"/>
      <c r="G18" s="44"/>
      <c r="H18" s="48"/>
    </row>
    <row r="19" spans="1:8" ht="12" customHeight="1" x14ac:dyDescent="0.2">
      <c r="A19" s="566" t="s">
        <v>381</v>
      </c>
      <c r="B19" s="568" t="e">
        <f>'Orç_20-30'!$G$17/6</f>
        <v>#REF!</v>
      </c>
      <c r="C19" s="31"/>
      <c r="D19" s="31"/>
      <c r="E19" s="46"/>
      <c r="F19" s="31"/>
      <c r="G19" s="31"/>
      <c r="H19" s="47"/>
    </row>
    <row r="20" spans="1:8" ht="12" customHeight="1" x14ac:dyDescent="0.2">
      <c r="A20" s="570"/>
      <c r="B20" s="571"/>
      <c r="C20" s="44"/>
      <c r="D20" s="44"/>
      <c r="E20" s="45" t="e">
        <f>('Orç_20-30'!G40+('Crono_20-30'!B19*1))*1.08</f>
        <v>#REF!</v>
      </c>
      <c r="F20" s="44"/>
      <c r="G20" s="44"/>
      <c r="H20" s="48"/>
    </row>
    <row r="21" spans="1:8" ht="12" customHeight="1" x14ac:dyDescent="0.2">
      <c r="A21" s="566" t="s">
        <v>382</v>
      </c>
      <c r="B21" s="568" t="e">
        <f>'Orç_20-30'!$G$17/6</f>
        <v>#REF!</v>
      </c>
      <c r="C21" s="31"/>
      <c r="D21" s="31"/>
      <c r="E21" s="31"/>
      <c r="F21" s="46"/>
      <c r="G21" s="31"/>
      <c r="H21" s="47"/>
    </row>
    <row r="22" spans="1:8" ht="12" customHeight="1" x14ac:dyDescent="0.2">
      <c r="A22" s="570"/>
      <c r="B22" s="571"/>
      <c r="C22" s="44"/>
      <c r="D22" s="44"/>
      <c r="E22" s="44"/>
      <c r="F22" s="45" t="e">
        <f>('Orç_20-30'!G51+('Crono_20-30'!B21*1))*1.08</f>
        <v>#REF!</v>
      </c>
      <c r="G22" s="44"/>
      <c r="H22" s="48"/>
    </row>
    <row r="23" spans="1:8" ht="12" customHeight="1" x14ac:dyDescent="0.2">
      <c r="A23" s="566" t="s">
        <v>383</v>
      </c>
      <c r="B23" s="568" t="e">
        <f>'Orç_20-30'!$G$17/6</f>
        <v>#REF!</v>
      </c>
      <c r="C23" s="31"/>
      <c r="D23" s="31"/>
      <c r="E23" s="31"/>
      <c r="F23" s="31"/>
      <c r="G23" s="46"/>
      <c r="H23" s="47"/>
    </row>
    <row r="24" spans="1:8" ht="12" customHeight="1" x14ac:dyDescent="0.2">
      <c r="A24" s="570"/>
      <c r="B24" s="571"/>
      <c r="C24" s="44"/>
      <c r="D24" s="44"/>
      <c r="E24" s="44"/>
      <c r="F24" s="44"/>
      <c r="G24" s="45" t="e">
        <f>('Orç_20-30'!G62+('Crono_20-30'!B23*1))*1.08</f>
        <v>#REF!</v>
      </c>
      <c r="H24" s="48"/>
    </row>
    <row r="25" spans="1:8" ht="12" customHeight="1" x14ac:dyDescent="0.2">
      <c r="A25" s="566" t="s">
        <v>384</v>
      </c>
      <c r="B25" s="568" t="e">
        <f>'Orç_20-30'!$G$17/6</f>
        <v>#REF!</v>
      </c>
      <c r="C25" s="31"/>
      <c r="D25" s="31"/>
      <c r="E25" s="31"/>
      <c r="F25" s="31"/>
      <c r="G25" s="31"/>
      <c r="H25" s="49"/>
    </row>
    <row r="26" spans="1:8" ht="12" customHeight="1" x14ac:dyDescent="0.2">
      <c r="A26" s="567"/>
      <c r="B26" s="569"/>
      <c r="C26" s="30"/>
      <c r="D26" s="30"/>
      <c r="E26" s="30"/>
      <c r="F26" s="30"/>
      <c r="G26" s="30"/>
      <c r="H26" s="50" t="e">
        <f>('Orç_20-30'!G71+('Crono_20-30'!B25*1))*1.08</f>
        <v>#REF!</v>
      </c>
    </row>
    <row r="27" spans="1:8" x14ac:dyDescent="0.2">
      <c r="A27" s="91" t="s">
        <v>385</v>
      </c>
      <c r="B27" s="29"/>
      <c r="C27" s="30" t="e">
        <f t="shared" ref="C27:H27" si="0">SUM(C15:C26)</f>
        <v>#REF!</v>
      </c>
      <c r="D27" s="30" t="e">
        <f t="shared" si="0"/>
        <v>#REF!</v>
      </c>
      <c r="E27" s="30" t="e">
        <f t="shared" si="0"/>
        <v>#REF!</v>
      </c>
      <c r="F27" s="30" t="e">
        <f t="shared" si="0"/>
        <v>#REF!</v>
      </c>
      <c r="G27" s="30" t="e">
        <f t="shared" si="0"/>
        <v>#REF!</v>
      </c>
      <c r="H27" s="30" t="e">
        <f t="shared" si="0"/>
        <v>#REF!</v>
      </c>
    </row>
    <row r="28" spans="1:8" x14ac:dyDescent="0.2">
      <c r="A28" s="92" t="s">
        <v>386</v>
      </c>
      <c r="B28" s="33"/>
      <c r="C28" s="32" t="e">
        <f>SUM(C27)</f>
        <v>#REF!</v>
      </c>
      <c r="D28" s="32" t="e">
        <f>SUM(C27:D27)</f>
        <v>#REF!</v>
      </c>
      <c r="E28" s="32" t="e">
        <f>SUM(C27:E27)</f>
        <v>#REF!</v>
      </c>
      <c r="F28" s="32" t="e">
        <f>SUM(C27:F27)</f>
        <v>#REF!</v>
      </c>
      <c r="G28" s="32" t="e">
        <f>SUM(C27:G27)</f>
        <v>#REF!</v>
      </c>
      <c r="H28" s="32" t="e">
        <f>SUM(C27:H27)</f>
        <v>#REF!</v>
      </c>
    </row>
    <row r="29" spans="1:8" x14ac:dyDescent="0.2">
      <c r="A29" s="92" t="s">
        <v>387</v>
      </c>
      <c r="B29" s="33"/>
      <c r="C29" s="32" t="e">
        <f>(C27/$H$28)*100</f>
        <v>#REF!</v>
      </c>
      <c r="D29" s="32" t="e">
        <f t="shared" ref="D29:H30" si="1">(D27/$H$28)*100</f>
        <v>#REF!</v>
      </c>
      <c r="E29" s="32" t="e">
        <f t="shared" si="1"/>
        <v>#REF!</v>
      </c>
      <c r="F29" s="32" t="e">
        <f t="shared" si="1"/>
        <v>#REF!</v>
      </c>
      <c r="G29" s="32" t="e">
        <f t="shared" si="1"/>
        <v>#REF!</v>
      </c>
      <c r="H29" s="32" t="e">
        <f t="shared" si="1"/>
        <v>#REF!</v>
      </c>
    </row>
    <row r="30" spans="1:8" x14ac:dyDescent="0.2">
      <c r="A30" s="92" t="s">
        <v>388</v>
      </c>
      <c r="B30" s="33"/>
      <c r="C30" s="32" t="e">
        <f>(C28/$H$28)*100</f>
        <v>#REF!</v>
      </c>
      <c r="D30" s="32" t="e">
        <f t="shared" si="1"/>
        <v>#REF!</v>
      </c>
      <c r="E30" s="32" t="e">
        <f t="shared" si="1"/>
        <v>#REF!</v>
      </c>
      <c r="F30" s="32" t="e">
        <f t="shared" si="1"/>
        <v>#REF!</v>
      </c>
      <c r="G30" s="32" t="e">
        <f t="shared" si="1"/>
        <v>#REF!</v>
      </c>
      <c r="H30" s="32" t="e">
        <f t="shared" si="1"/>
        <v>#REF!</v>
      </c>
    </row>
    <row r="34" spans="1:11" ht="14.25" x14ac:dyDescent="0.2">
      <c r="A34" s="40"/>
    </row>
    <row r="35" spans="1:11" ht="14.25" x14ac:dyDescent="0.2">
      <c r="A35" s="40"/>
    </row>
    <row r="36" spans="1:11" ht="14.25" x14ac:dyDescent="0.2">
      <c r="A36" s="40"/>
    </row>
    <row r="37" spans="1:11" ht="14.25" x14ac:dyDescent="0.2">
      <c r="A37" s="40"/>
    </row>
    <row r="38" spans="1:11" ht="14.25" x14ac:dyDescent="0.2">
      <c r="A38" s="40"/>
    </row>
    <row r="39" spans="1:11" ht="14.25" x14ac:dyDescent="0.2">
      <c r="A39" s="40"/>
    </row>
    <row r="40" spans="1:11" ht="14.25" x14ac:dyDescent="0.2">
      <c r="A40" s="40"/>
    </row>
    <row r="41" spans="1:11" ht="14.25" x14ac:dyDescent="0.2">
      <c r="A41" s="40"/>
    </row>
    <row r="42" spans="1:11" ht="14.25" x14ac:dyDescent="0.2">
      <c r="A42" s="40"/>
    </row>
    <row r="43" spans="1:11" ht="14.25" x14ac:dyDescent="0.2">
      <c r="A43" s="40"/>
    </row>
    <row r="44" spans="1:11" ht="14.25" x14ac:dyDescent="0.2">
      <c r="A44" s="40"/>
    </row>
    <row r="45" spans="1:11" s="1" customFormat="1" ht="14.25" x14ac:dyDescent="0.2">
      <c r="A45" s="40"/>
      <c r="H45"/>
      <c r="I45"/>
      <c r="J45"/>
      <c r="K45"/>
    </row>
    <row r="46" spans="1:11" s="1" customFormat="1" x14ac:dyDescent="0.2">
      <c r="A46" s="41"/>
      <c r="H46"/>
      <c r="I46"/>
      <c r="J46"/>
      <c r="K46"/>
    </row>
    <row r="47" spans="1:11" s="1" customFormat="1" x14ac:dyDescent="0.2">
      <c r="A47" s="41"/>
      <c r="H47"/>
      <c r="I47"/>
      <c r="J47"/>
      <c r="K47"/>
    </row>
    <row r="48" spans="1:11" s="1" customFormat="1" x14ac:dyDescent="0.2">
      <c r="A48"/>
      <c r="H48"/>
      <c r="I48"/>
      <c r="J48"/>
      <c r="K48"/>
    </row>
    <row r="49" spans="1:11" s="1" customFormat="1" x14ac:dyDescent="0.2">
      <c r="A49"/>
      <c r="H49"/>
      <c r="I49"/>
      <c r="J49"/>
      <c r="K49"/>
    </row>
    <row r="50" spans="1:11" s="1" customFormat="1" x14ac:dyDescent="0.2">
      <c r="A50"/>
      <c r="H50"/>
      <c r="I50"/>
      <c r="J50"/>
      <c r="K50"/>
    </row>
    <row r="51" spans="1:11" s="1" customFormat="1" x14ac:dyDescent="0.2">
      <c r="A51"/>
      <c r="H51"/>
      <c r="I51"/>
      <c r="J51"/>
      <c r="K51"/>
    </row>
    <row r="52" spans="1:11" s="1" customFormat="1" x14ac:dyDescent="0.2">
      <c r="A52"/>
      <c r="H52"/>
      <c r="I52"/>
      <c r="J52"/>
      <c r="K52"/>
    </row>
    <row r="53" spans="1:11" s="1" customFormat="1" x14ac:dyDescent="0.2">
      <c r="A53"/>
      <c r="H53"/>
      <c r="I53"/>
      <c r="J53"/>
      <c r="K53"/>
    </row>
    <row r="54" spans="1:11" s="1" customFormat="1" x14ac:dyDescent="0.2">
      <c r="A54"/>
      <c r="H54"/>
      <c r="I54"/>
      <c r="J54"/>
      <c r="K54"/>
    </row>
    <row r="55" spans="1:11" s="1" customFormat="1" x14ac:dyDescent="0.2">
      <c r="A55"/>
      <c r="H55"/>
      <c r="I55"/>
      <c r="J55"/>
      <c r="K55"/>
    </row>
  </sheetData>
  <mergeCells count="15">
    <mergeCell ref="A17:A18"/>
    <mergeCell ref="B17:B18"/>
    <mergeCell ref="A9:H9"/>
    <mergeCell ref="A10:H11"/>
    <mergeCell ref="C12:H12"/>
    <mergeCell ref="A15:A16"/>
    <mergeCell ref="B15:B16"/>
    <mergeCell ref="A25:A26"/>
    <mergeCell ref="B25:B26"/>
    <mergeCell ref="A19:A20"/>
    <mergeCell ref="B19:B20"/>
    <mergeCell ref="A21:A22"/>
    <mergeCell ref="B21:B22"/>
    <mergeCell ref="A23:A24"/>
    <mergeCell ref="B23:B24"/>
  </mergeCells>
  <phoneticPr fontId="20" type="noConversion"/>
  <pageMargins left="0.19685039370078741" right="0.19685039370078741" top="0.19685039370078741" bottom="0.19685039370078741" header="0" footer="0"/>
  <pageSetup paperSize="9" scale="93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Planilha34">
    <tabColor rgb="FFFFFF00"/>
  </sheetPr>
  <dimension ref="A1:K13"/>
  <sheetViews>
    <sheetView tabSelected="1" zoomScaleNormal="100" workbookViewId="0">
      <selection activeCell="E22" sqref="E22"/>
    </sheetView>
  </sheetViews>
  <sheetFormatPr defaultColWidth="8.7109375" defaultRowHeight="12.75" x14ac:dyDescent="0.2"/>
  <cols>
    <col min="1" max="1" width="1.7109375" customWidth="1"/>
    <col min="2" max="2" width="8.28515625" customWidth="1"/>
    <col min="3" max="3" width="8.42578125" style="421" customWidth="1"/>
    <col min="4" max="4" width="8.7109375" style="421"/>
    <col min="5" max="5" width="38.7109375" style="421" customWidth="1"/>
    <col min="6" max="6" width="10.140625" style="421" bestFit="1" customWidth="1"/>
    <col min="7" max="8" width="8.7109375" style="421"/>
    <col min="9" max="9" width="10.140625" style="421" bestFit="1" customWidth="1"/>
    <col min="10" max="10" width="8.7109375" style="421"/>
    <col min="11" max="11" width="5.7109375" style="421" customWidth="1"/>
  </cols>
  <sheetData>
    <row r="1" spans="1:11" ht="19.899999999999999" customHeight="1" x14ac:dyDescent="0.2">
      <c r="A1" s="463" t="s">
        <v>389</v>
      </c>
      <c r="B1" s="464"/>
      <c r="C1" s="463" t="s">
        <v>390</v>
      </c>
      <c r="D1" s="463"/>
      <c r="E1" s="463"/>
      <c r="F1" s="463"/>
      <c r="G1" s="463"/>
      <c r="H1" s="463"/>
      <c r="I1" s="463"/>
      <c r="J1" s="463"/>
      <c r="K1" s="463"/>
    </row>
    <row r="3" spans="1:11" ht="31.9" customHeight="1" x14ac:dyDescent="0.2">
      <c r="B3" s="446" t="s">
        <v>391</v>
      </c>
      <c r="C3" s="576"/>
      <c r="D3" s="576"/>
      <c r="E3" s="576"/>
      <c r="F3" s="576"/>
      <c r="G3" s="576"/>
      <c r="H3" s="576"/>
      <c r="I3" s="576"/>
      <c r="J3" s="576"/>
      <c r="K3" s="576"/>
    </row>
    <row r="4" spans="1:11" ht="31.9" customHeight="1" x14ac:dyDescent="0.2">
      <c r="B4" s="446" t="s">
        <v>391</v>
      </c>
      <c r="C4" s="576"/>
      <c r="D4" s="576"/>
      <c r="E4" s="576"/>
      <c r="F4" s="576"/>
      <c r="G4" s="576"/>
      <c r="H4" s="576"/>
      <c r="I4" s="576"/>
      <c r="J4" s="576"/>
      <c r="K4" s="576"/>
    </row>
    <row r="5" spans="1:11" ht="31.9" customHeight="1" x14ac:dyDescent="0.2">
      <c r="B5" s="446" t="s">
        <v>391</v>
      </c>
      <c r="C5" s="576"/>
      <c r="D5" s="576"/>
      <c r="E5" s="576"/>
      <c r="F5" s="576"/>
      <c r="G5" s="576"/>
      <c r="H5" s="576"/>
      <c r="I5" s="576"/>
      <c r="J5" s="576"/>
      <c r="K5" s="576"/>
    </row>
    <row r="6" spans="1:11" ht="31.9" customHeight="1" x14ac:dyDescent="0.2">
      <c r="B6" s="446" t="s">
        <v>391</v>
      </c>
      <c r="C6" s="576"/>
      <c r="D6" s="576"/>
      <c r="E6" s="576"/>
      <c r="F6" s="576"/>
      <c r="G6" s="576"/>
      <c r="H6" s="576"/>
      <c r="I6" s="576"/>
      <c r="J6" s="576"/>
      <c r="K6" s="576"/>
    </row>
    <row r="7" spans="1:11" ht="31.9" customHeight="1" x14ac:dyDescent="0.2">
      <c r="B7" s="446" t="s">
        <v>391</v>
      </c>
      <c r="C7" s="575"/>
      <c r="D7" s="575"/>
      <c r="E7" s="575"/>
      <c r="F7" s="575"/>
      <c r="G7" s="575"/>
      <c r="H7" s="575"/>
      <c r="I7" s="575"/>
      <c r="J7" s="575"/>
      <c r="K7" s="575"/>
    </row>
    <row r="8" spans="1:11" ht="31.9" customHeight="1" x14ac:dyDescent="0.2">
      <c r="B8" s="446" t="s">
        <v>391</v>
      </c>
      <c r="C8" s="575"/>
      <c r="D8" s="575"/>
      <c r="E8" s="575"/>
      <c r="F8" s="575"/>
      <c r="G8" s="575"/>
      <c r="H8" s="575"/>
      <c r="I8" s="575"/>
      <c r="J8" s="575"/>
      <c r="K8" s="575"/>
    </row>
    <row r="9" spans="1:11" ht="31.9" customHeight="1" x14ac:dyDescent="0.2">
      <c r="B9" s="446" t="s">
        <v>391</v>
      </c>
      <c r="C9" s="575"/>
      <c r="D9" s="575"/>
      <c r="E9" s="575"/>
      <c r="F9" s="575"/>
      <c r="G9" s="575"/>
      <c r="H9" s="575"/>
      <c r="I9" s="575"/>
      <c r="J9" s="575"/>
      <c r="K9" s="575"/>
    </row>
    <row r="10" spans="1:11" ht="31.9" customHeight="1" x14ac:dyDescent="0.2">
      <c r="B10" s="446" t="s">
        <v>391</v>
      </c>
      <c r="C10" s="575"/>
      <c r="D10" s="575"/>
      <c r="E10" s="575"/>
      <c r="F10" s="575"/>
      <c r="G10" s="575"/>
      <c r="H10" s="575"/>
      <c r="I10" s="575"/>
      <c r="J10" s="575"/>
      <c r="K10" s="575"/>
    </row>
    <row r="11" spans="1:11" ht="31.9" customHeight="1" x14ac:dyDescent="0.2">
      <c r="B11" s="446" t="s">
        <v>391</v>
      </c>
      <c r="C11" s="575"/>
      <c r="D11" s="575"/>
      <c r="E11" s="575"/>
      <c r="F11" s="575"/>
      <c r="G11" s="575"/>
      <c r="H11" s="575"/>
      <c r="I11" s="575"/>
      <c r="J11" s="575"/>
      <c r="K11" s="575"/>
    </row>
    <row r="12" spans="1:11" ht="31.9" customHeight="1" x14ac:dyDescent="0.2">
      <c r="B12" s="446" t="s">
        <v>391</v>
      </c>
      <c r="C12" s="575"/>
      <c r="D12" s="575"/>
      <c r="E12" s="575"/>
      <c r="F12" s="575"/>
      <c r="G12" s="575"/>
      <c r="H12" s="575"/>
      <c r="I12" s="575"/>
      <c r="J12" s="575"/>
      <c r="K12" s="575"/>
    </row>
    <row r="13" spans="1:11" ht="31.9" customHeight="1" x14ac:dyDescent="0.2">
      <c r="B13" s="446" t="s">
        <v>391</v>
      </c>
      <c r="C13" s="575"/>
      <c r="D13" s="575"/>
      <c r="E13" s="575"/>
      <c r="F13" s="575"/>
      <c r="G13" s="575"/>
      <c r="H13" s="575"/>
      <c r="I13" s="575"/>
      <c r="J13" s="575"/>
      <c r="K13" s="575"/>
    </row>
  </sheetData>
  <mergeCells count="11">
    <mergeCell ref="C3:K3"/>
    <mergeCell ref="C4:K4"/>
    <mergeCell ref="C12:K12"/>
    <mergeCell ref="C6:K6"/>
    <mergeCell ref="C5:K5"/>
    <mergeCell ref="C11:K11"/>
    <mergeCell ref="C13:K13"/>
    <mergeCell ref="C9:K9"/>
    <mergeCell ref="C10:K10"/>
    <mergeCell ref="C7:K7"/>
    <mergeCell ref="C8:K8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headerFooter>
    <oddFooter>Página &amp;P&amp;R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12EEC-BAD9-9843-87EC-1ACCEE21831D}">
  <sheetPr codeName="Planilha5">
    <tabColor rgb="FF00B050"/>
    <pageSetUpPr fitToPage="1"/>
  </sheetPr>
  <dimension ref="A1:G6"/>
  <sheetViews>
    <sheetView zoomScale="85" zoomScaleNormal="85" workbookViewId="0">
      <selection activeCell="G6" sqref="G6"/>
    </sheetView>
  </sheetViews>
  <sheetFormatPr defaultColWidth="11.42578125" defaultRowHeight="12.75" x14ac:dyDescent="0.2"/>
  <cols>
    <col min="1" max="1" width="9.28515625" style="421" bestFit="1" customWidth="1"/>
    <col min="2" max="2" width="10.7109375" style="421" customWidth="1"/>
    <col min="3" max="3" width="16.7109375" style="113" customWidth="1"/>
    <col min="4" max="4" width="65.7109375" style="421" customWidth="1"/>
    <col min="5" max="5" width="10.42578125" style="421" bestFit="1" customWidth="1"/>
    <col min="6" max="6" width="12.42578125" style="421" bestFit="1" customWidth="1"/>
  </cols>
  <sheetData>
    <row r="1" spans="1:7" ht="16.149999999999999" customHeight="1" x14ac:dyDescent="0.2">
      <c r="A1" s="422" t="s">
        <v>19</v>
      </c>
      <c r="B1" s="491" t="s">
        <v>20</v>
      </c>
      <c r="C1" s="491"/>
      <c r="D1" s="491"/>
      <c r="E1" s="491"/>
      <c r="F1" s="491"/>
    </row>
    <row r="3" spans="1:7" x14ac:dyDescent="0.2">
      <c r="A3" s="493" t="s">
        <v>21</v>
      </c>
      <c r="B3" s="493"/>
      <c r="C3" s="493"/>
      <c r="D3" s="493"/>
      <c r="E3" s="493"/>
      <c r="F3" s="493"/>
    </row>
    <row r="4" spans="1:7" x14ac:dyDescent="0.2">
      <c r="A4" s="492" t="s">
        <v>5</v>
      </c>
      <c r="B4" s="492"/>
      <c r="C4" s="485" t="e">
        <f>'CUSTOS FIXOS L7'!I30</f>
        <v>#DIV/0!</v>
      </c>
      <c r="D4" s="486"/>
      <c r="E4" s="486"/>
      <c r="F4" s="487"/>
    </row>
    <row r="5" spans="1:7" x14ac:dyDescent="0.2">
      <c r="A5" s="492" t="s">
        <v>7</v>
      </c>
      <c r="B5" s="492"/>
      <c r="C5" s="485">
        <f>'CUSTOS VARIÁVEIS L7'!I26</f>
        <v>0</v>
      </c>
      <c r="D5" s="486"/>
      <c r="E5" s="486"/>
      <c r="F5" s="487"/>
    </row>
    <row r="6" spans="1:7" x14ac:dyDescent="0.2">
      <c r="A6" s="484" t="s">
        <v>22</v>
      </c>
      <c r="B6" s="484"/>
      <c r="C6" s="488" t="e">
        <f>C4+C5</f>
        <v>#DIV/0!</v>
      </c>
      <c r="D6" s="489"/>
      <c r="E6" s="489"/>
      <c r="F6" s="490"/>
      <c r="G6" s="609"/>
    </row>
  </sheetData>
  <mergeCells count="8">
    <mergeCell ref="A6:B6"/>
    <mergeCell ref="C4:F4"/>
    <mergeCell ref="C5:F5"/>
    <mergeCell ref="C6:F6"/>
    <mergeCell ref="B1:F1"/>
    <mergeCell ref="A5:B5"/>
    <mergeCell ref="A4:B4"/>
    <mergeCell ref="A3:F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DE908-5E51-41E8-9B4B-54F383F7E45E}">
  <sheetPr>
    <tabColor rgb="FF00B050"/>
    <pageSetUpPr fitToPage="1"/>
  </sheetPr>
  <dimension ref="A1:K32"/>
  <sheetViews>
    <sheetView zoomScale="70" zoomScaleNormal="70" workbookViewId="0">
      <selection activeCell="A30" sqref="A30:XFD30"/>
    </sheetView>
  </sheetViews>
  <sheetFormatPr defaultColWidth="9.140625" defaultRowHeight="12.75" x14ac:dyDescent="0.2"/>
  <cols>
    <col min="1" max="1" width="5" style="56" customWidth="1"/>
    <col min="2" max="2" width="8.42578125" style="56" customWidth="1"/>
    <col min="3" max="3" width="14.7109375" style="56" customWidth="1"/>
    <col min="4" max="4" width="62.7109375" style="56" customWidth="1"/>
    <col min="5" max="5" width="14.140625" style="59" bestFit="1" customWidth="1"/>
    <col min="6" max="6" width="12.42578125" style="60" customWidth="1"/>
    <col min="7" max="7" width="13.28515625" style="56" bestFit="1" customWidth="1"/>
    <col min="8" max="8" width="17.7109375" style="56" bestFit="1" customWidth="1"/>
    <col min="9" max="9" width="16.42578125" style="59" bestFit="1" customWidth="1"/>
    <col min="10" max="11" width="12.7109375" style="56" customWidth="1"/>
    <col min="12" max="16384" width="9.140625" style="56"/>
  </cols>
  <sheetData>
    <row r="1" spans="1:11" ht="15" customHeight="1" x14ac:dyDescent="0.2">
      <c r="A1" s="495" t="s">
        <v>23</v>
      </c>
      <c r="B1" s="495"/>
      <c r="C1" s="496" t="s">
        <v>24</v>
      </c>
      <c r="D1" s="497"/>
      <c r="E1" s="497"/>
      <c r="F1" s="497"/>
      <c r="G1" s="497"/>
      <c r="H1" s="497"/>
      <c r="I1" s="498"/>
    </row>
    <row r="2" spans="1:11" ht="15" customHeight="1" x14ac:dyDescent="0.2">
      <c r="H2" s="61"/>
    </row>
    <row r="3" spans="1:11" s="60" customFormat="1" ht="15" customHeight="1" x14ac:dyDescent="0.2">
      <c r="A3" s="114" t="s">
        <v>25</v>
      </c>
      <c r="B3" s="138" t="s">
        <v>26</v>
      </c>
      <c r="C3" s="138" t="s">
        <v>27</v>
      </c>
      <c r="D3" s="139" t="s">
        <v>28</v>
      </c>
      <c r="E3" s="116" t="s">
        <v>29</v>
      </c>
      <c r="F3" s="148" t="s">
        <v>30</v>
      </c>
      <c r="G3" s="149" t="s">
        <v>31</v>
      </c>
      <c r="H3" s="116" t="s">
        <v>32</v>
      </c>
      <c r="I3" s="116" t="s">
        <v>33</v>
      </c>
    </row>
    <row r="4" spans="1:11" s="57" customFormat="1" ht="15" customHeight="1" x14ac:dyDescent="0.2">
      <c r="A4" s="137">
        <v>1</v>
      </c>
      <c r="B4" s="143" t="s">
        <v>34</v>
      </c>
      <c r="C4" s="144"/>
      <c r="D4" s="145"/>
      <c r="E4" s="146" t="s">
        <v>35</v>
      </c>
      <c r="F4" s="137"/>
      <c r="G4" s="145"/>
      <c r="H4" s="147" t="e">
        <f>SUM(H5:H15)</f>
        <v>#DIV/0!</v>
      </c>
      <c r="I4" s="132" t="e">
        <f>SUM(I5:I15)</f>
        <v>#DIV/0!</v>
      </c>
    </row>
    <row r="5" spans="1:11" s="62" customFormat="1" ht="15" customHeight="1" x14ac:dyDescent="0.2">
      <c r="A5" s="117" t="s">
        <v>36</v>
      </c>
      <c r="B5" s="140">
        <f>'1.1 COORD'!B4</f>
        <v>0</v>
      </c>
      <c r="C5" s="141">
        <f>'1.1 COORD'!B6</f>
        <v>0</v>
      </c>
      <c r="D5" s="142" t="str">
        <f>'1.1 COORD'!B7</f>
        <v>Coordenador do Projeto</v>
      </c>
      <c r="E5" s="125" t="e">
        <f>'1.1 COORD'!D69/4</f>
        <v>#DIV/0!</v>
      </c>
      <c r="F5" s="141" t="s">
        <v>37</v>
      </c>
      <c r="G5" s="150">
        <v>15</v>
      </c>
      <c r="H5" s="125" t="e">
        <f>E5*G5</f>
        <v>#DIV/0!</v>
      </c>
      <c r="I5" s="133" t="e">
        <f t="shared" ref="I5:I15" si="0">H5/$H$25</f>
        <v>#DIV/0!</v>
      </c>
      <c r="K5" s="93"/>
    </row>
    <row r="6" spans="1:11" s="62" customFormat="1" ht="15" customHeight="1" x14ac:dyDescent="0.2">
      <c r="A6" s="117" t="s">
        <v>38</v>
      </c>
      <c r="B6" s="118">
        <f>'1.2 MOB SOCIAL'!B4</f>
        <v>0</v>
      </c>
      <c r="C6" s="119">
        <f>'1.2 MOB SOCIAL'!B6</f>
        <v>0</v>
      </c>
      <c r="D6" s="120" t="str">
        <f>'1.2 MOB SOCIAL'!B7</f>
        <v>Mobilizador Social</v>
      </c>
      <c r="E6" s="125" t="e">
        <f>'1.2 MOB SOCIAL'!D69/4</f>
        <v>#DIV/0!</v>
      </c>
      <c r="F6" s="119" t="s">
        <v>37</v>
      </c>
      <c r="G6" s="122">
        <v>15</v>
      </c>
      <c r="H6" s="125" t="e">
        <f>E6*G6</f>
        <v>#DIV/0!</v>
      </c>
      <c r="I6" s="133" t="e">
        <f t="shared" si="0"/>
        <v>#DIV/0!</v>
      </c>
      <c r="K6" s="94"/>
    </row>
    <row r="7" spans="1:11" s="62" customFormat="1" ht="15" customHeight="1" x14ac:dyDescent="0.2">
      <c r="A7" s="117" t="s">
        <v>39</v>
      </c>
      <c r="B7" s="118">
        <f>'1.3 TÉC AMB'!B4</f>
        <v>0</v>
      </c>
      <c r="C7" s="119">
        <f>'1.3 TÉC AMB'!B6</f>
        <v>0</v>
      </c>
      <c r="D7" s="123" t="str">
        <f>'1.3 TÉC AMB'!B7</f>
        <v>Técnico Ambiental</v>
      </c>
      <c r="E7" s="125" t="e">
        <f>'1.3 TÉC AMB'!D69/4</f>
        <v>#DIV/0!</v>
      </c>
      <c r="F7" s="119" t="s">
        <v>37</v>
      </c>
      <c r="G7" s="122">
        <v>15</v>
      </c>
      <c r="H7" s="125" t="e">
        <f t="shared" ref="H7:H15" si="1">E7*G7</f>
        <v>#DIV/0!</v>
      </c>
      <c r="I7" s="133" t="e">
        <f t="shared" si="0"/>
        <v>#DIV/0!</v>
      </c>
      <c r="K7" s="93"/>
    </row>
    <row r="8" spans="1:11" s="62" customFormat="1" ht="15" customHeight="1" x14ac:dyDescent="0.2">
      <c r="A8" s="117" t="s">
        <v>40</v>
      </c>
      <c r="B8" s="118">
        <f>'1.4 AUX ADM'!B4</f>
        <v>0</v>
      </c>
      <c r="C8" s="119">
        <f>'1.4 AUX ADM'!B6</f>
        <v>0</v>
      </c>
      <c r="D8" s="123" t="str">
        <f>'1.4 AUX ADM'!B7</f>
        <v>Auxiliar Administrativo</v>
      </c>
      <c r="E8" s="125" t="e">
        <f>'1.4 AUX ADM'!D69/4</f>
        <v>#DIV/0!</v>
      </c>
      <c r="F8" s="119" t="s">
        <v>37</v>
      </c>
      <c r="G8" s="122">
        <v>15</v>
      </c>
      <c r="H8" s="125" t="e">
        <f>E8*G8</f>
        <v>#DIV/0!</v>
      </c>
      <c r="I8" s="133" t="e">
        <f t="shared" si="0"/>
        <v>#DIV/0!</v>
      </c>
    </row>
    <row r="9" spans="1:11" s="62" customFormat="1" ht="15" customHeight="1" x14ac:dyDescent="0.2">
      <c r="A9" s="117" t="s">
        <v>41</v>
      </c>
      <c r="B9" s="118">
        <f>'1.5 ENC OPER'!B4</f>
        <v>0</v>
      </c>
      <c r="C9" s="119">
        <f>'1.5 ENC OPER'!B6</f>
        <v>0</v>
      </c>
      <c r="D9" s="123" t="str">
        <f>'1.5 ENC OPER'!B7</f>
        <v>Encarregado Operacional</v>
      </c>
      <c r="E9" s="125" t="e">
        <f>'1.5 ENC OPER'!D69</f>
        <v>#DIV/0!</v>
      </c>
      <c r="F9" s="119" t="s">
        <v>37</v>
      </c>
      <c r="G9" s="122">
        <v>12</v>
      </c>
      <c r="H9" s="125" t="e">
        <f>E9*G9</f>
        <v>#DIV/0!</v>
      </c>
      <c r="I9" s="133" t="e">
        <f t="shared" si="0"/>
        <v>#DIV/0!</v>
      </c>
    </row>
    <row r="10" spans="1:11" s="62" customFormat="1" ht="15" customHeight="1" x14ac:dyDescent="0.2">
      <c r="A10" s="117" t="s">
        <v>42</v>
      </c>
      <c r="B10" s="118">
        <f>'1.6 MOT'!B4</f>
        <v>0</v>
      </c>
      <c r="C10" s="119">
        <f>'1.6 MOT'!B6</f>
        <v>0</v>
      </c>
      <c r="D10" s="123" t="str">
        <f>'1.6 MOT'!B7</f>
        <v>Motorista</v>
      </c>
      <c r="E10" s="125" t="e">
        <f>'1.6 MOT'!D69</f>
        <v>#DIV/0!</v>
      </c>
      <c r="F10" s="119" t="s">
        <v>37</v>
      </c>
      <c r="G10" s="122">
        <v>12</v>
      </c>
      <c r="H10" s="125" t="e">
        <f t="shared" si="1"/>
        <v>#DIV/0!</v>
      </c>
      <c r="I10" s="133" t="e">
        <f t="shared" si="0"/>
        <v>#DIV/0!</v>
      </c>
    </row>
    <row r="11" spans="1:11" s="62" customFormat="1" ht="15" customHeight="1" x14ac:dyDescent="0.2">
      <c r="A11" s="117" t="s">
        <v>43</v>
      </c>
      <c r="B11" s="118">
        <f>'1.7 CARP'!B4</f>
        <v>0</v>
      </c>
      <c r="C11" s="119">
        <f>'1.7 CARP'!B6</f>
        <v>0</v>
      </c>
      <c r="D11" s="123" t="str">
        <f>'1.7 CARP'!B7</f>
        <v>Carpinteiro</v>
      </c>
      <c r="E11" s="125" t="e">
        <f>'1.7 CARP'!D69</f>
        <v>#DIV/0!</v>
      </c>
      <c r="F11" s="119" t="s">
        <v>37</v>
      </c>
      <c r="G11" s="122">
        <v>12</v>
      </c>
      <c r="H11" s="125" t="e">
        <f t="shared" si="1"/>
        <v>#DIV/0!</v>
      </c>
      <c r="I11" s="133" t="e">
        <f t="shared" si="0"/>
        <v>#DIV/0!</v>
      </c>
    </row>
    <row r="12" spans="1:11" s="62" customFormat="1" ht="15" customHeight="1" x14ac:dyDescent="0.2">
      <c r="A12" s="117" t="s">
        <v>44</v>
      </c>
      <c r="B12" s="118">
        <f>'1.8 PEDR'!B4</f>
        <v>0</v>
      </c>
      <c r="C12" s="119">
        <f>'1.8 PEDR'!B6</f>
        <v>0</v>
      </c>
      <c r="D12" s="123" t="str">
        <f>'1.8 PEDR'!B7</f>
        <v>Pedreiro</v>
      </c>
      <c r="E12" s="125" t="e">
        <f>'1.8 PEDR'!D69</f>
        <v>#DIV/0!</v>
      </c>
      <c r="F12" s="119" t="s">
        <v>37</v>
      </c>
      <c r="G12" s="122">
        <v>12</v>
      </c>
      <c r="H12" s="125" t="e">
        <f t="shared" si="1"/>
        <v>#DIV/0!</v>
      </c>
      <c r="I12" s="133" t="e">
        <f t="shared" si="0"/>
        <v>#DIV/0!</v>
      </c>
    </row>
    <row r="13" spans="1:11" s="62" customFormat="1" ht="15" customHeight="1" x14ac:dyDescent="0.2">
      <c r="A13" s="117" t="s">
        <v>45</v>
      </c>
      <c r="B13" s="118">
        <f>'1.9 SERV'!B4</f>
        <v>0</v>
      </c>
      <c r="C13" s="119">
        <f>'1.9 SERV'!B6</f>
        <v>0</v>
      </c>
      <c r="D13" s="123" t="str">
        <f>'1.9 SERV'!B7</f>
        <v>Servente</v>
      </c>
      <c r="E13" s="125" t="e">
        <f>'1.9 SERV'!D69</f>
        <v>#DIV/0!</v>
      </c>
      <c r="F13" s="119" t="s">
        <v>37</v>
      </c>
      <c r="G13" s="122">
        <v>12</v>
      </c>
      <c r="H13" s="125" t="e">
        <f t="shared" si="1"/>
        <v>#DIV/0!</v>
      </c>
      <c r="I13" s="133" t="e">
        <f t="shared" si="0"/>
        <v>#DIV/0!</v>
      </c>
    </row>
    <row r="14" spans="1:11" s="62" customFormat="1" ht="15" customHeight="1" x14ac:dyDescent="0.2">
      <c r="A14" s="117" t="s">
        <v>45</v>
      </c>
      <c r="B14" s="118">
        <f>'1.9 SERV'!B4</f>
        <v>0</v>
      </c>
      <c r="C14" s="119">
        <f>'1.9 SERV'!B6</f>
        <v>0</v>
      </c>
      <c r="D14" s="123" t="str">
        <f>'1.9 SERV'!B7</f>
        <v>Servente</v>
      </c>
      <c r="E14" s="125" t="e">
        <f>'1.9 SERV'!D69</f>
        <v>#DIV/0!</v>
      </c>
      <c r="F14" s="119" t="s">
        <v>37</v>
      </c>
      <c r="G14" s="122">
        <v>12</v>
      </c>
      <c r="H14" s="125" t="e">
        <f t="shared" si="1"/>
        <v>#DIV/0!</v>
      </c>
      <c r="I14" s="133" t="e">
        <f t="shared" si="0"/>
        <v>#DIV/0!</v>
      </c>
    </row>
    <row r="15" spans="1:11" s="62" customFormat="1" ht="15" customHeight="1" x14ac:dyDescent="0.2">
      <c r="A15" s="117" t="s">
        <v>45</v>
      </c>
      <c r="B15" s="118">
        <f>'1.9 SERV'!B4</f>
        <v>0</v>
      </c>
      <c r="C15" s="119">
        <f>'1.9 SERV'!B6</f>
        <v>0</v>
      </c>
      <c r="D15" s="123" t="str">
        <f>'1.9 SERV'!B7</f>
        <v>Servente</v>
      </c>
      <c r="E15" s="125" t="e">
        <f>'1.9 SERV'!D69</f>
        <v>#DIV/0!</v>
      </c>
      <c r="F15" s="119" t="s">
        <v>37</v>
      </c>
      <c r="G15" s="122">
        <v>12</v>
      </c>
      <c r="H15" s="125" t="e">
        <f t="shared" si="1"/>
        <v>#DIV/0!</v>
      </c>
      <c r="I15" s="133" t="e">
        <f t="shared" si="0"/>
        <v>#DIV/0!</v>
      </c>
    </row>
    <row r="16" spans="1:11" s="62" customFormat="1" ht="15" customHeight="1" x14ac:dyDescent="0.2">
      <c r="A16" s="63"/>
      <c r="B16" s="64"/>
      <c r="C16" s="65"/>
      <c r="D16" s="66"/>
      <c r="E16" s="67"/>
      <c r="F16" s="65"/>
      <c r="G16" s="68"/>
      <c r="H16" s="67"/>
      <c r="I16" s="69"/>
    </row>
    <row r="17" spans="1:11" s="57" customFormat="1" ht="15" customHeight="1" x14ac:dyDescent="0.2">
      <c r="A17" s="151">
        <v>2</v>
      </c>
      <c r="B17" s="157" t="s">
        <v>46</v>
      </c>
      <c r="C17" s="158"/>
      <c r="D17" s="154"/>
      <c r="E17" s="155" t="s">
        <v>47</v>
      </c>
      <c r="F17" s="151"/>
      <c r="G17" s="154"/>
      <c r="H17" s="152">
        <f>SUM(H18:H23)</f>
        <v>0</v>
      </c>
      <c r="I17" s="132" t="e">
        <f>SUM(I18:I23)</f>
        <v>#DIV/0!</v>
      </c>
      <c r="K17" s="75"/>
    </row>
    <row r="18" spans="1:11" s="62" customFormat="1" ht="15" customHeight="1" x14ac:dyDescent="0.2">
      <c r="A18" s="118" t="s">
        <v>48</v>
      </c>
      <c r="B18" s="150">
        <f>'2 DESP DIVERSAS'!B6</f>
        <v>0</v>
      </c>
      <c r="C18" s="156">
        <f>'2 DESP DIVERSAS'!B8</f>
        <v>0</v>
      </c>
      <c r="D18" s="142" t="str">
        <f>'2 DESP DIVERSAS'!B9</f>
        <v>Veículo caminhonete 4x4</v>
      </c>
      <c r="E18" s="135">
        <f>'2 DESP DIVERSAS'!B11/4</f>
        <v>0</v>
      </c>
      <c r="F18" s="141" t="s">
        <v>37</v>
      </c>
      <c r="G18" s="153">
        <v>15</v>
      </c>
      <c r="H18" s="125">
        <f>E18*G18</f>
        <v>0</v>
      </c>
      <c r="I18" s="133" t="e">
        <f t="shared" ref="I18:I23" si="2">H18/$H$25</f>
        <v>#DIV/0!</v>
      </c>
    </row>
    <row r="19" spans="1:11" s="62" customFormat="1" x14ac:dyDescent="0.2">
      <c r="A19" s="118" t="s">
        <v>49</v>
      </c>
      <c r="B19" s="122">
        <f>'2 DESP DIVERSAS'!B16</f>
        <v>0</v>
      </c>
      <c r="C19" s="128">
        <f>'2 DESP DIVERSAS'!B18</f>
        <v>0</v>
      </c>
      <c r="D19" s="120" t="str">
        <f>'2 DESP DIVERSAS'!B19</f>
        <v>Caminhão 3/4 cabine dupla</v>
      </c>
      <c r="E19" s="135">
        <f>'2 DESP DIVERSAS'!B21</f>
        <v>0</v>
      </c>
      <c r="F19" s="119" t="s">
        <v>37</v>
      </c>
      <c r="G19" s="129">
        <v>12</v>
      </c>
      <c r="H19" s="125">
        <f t="shared" ref="H19:H23" si="3">E19*G19</f>
        <v>0</v>
      </c>
      <c r="I19" s="133" t="e">
        <f t="shared" si="2"/>
        <v>#DIV/0!</v>
      </c>
    </row>
    <row r="20" spans="1:11" s="62" customFormat="1" x14ac:dyDescent="0.2">
      <c r="A20" s="118" t="s">
        <v>50</v>
      </c>
      <c r="B20" s="122">
        <f>'2 DESP DIVERSAS'!B26</f>
        <v>0</v>
      </c>
      <c r="C20" s="128">
        <f>'2 DESP DIVERSAS'!B28</f>
        <v>0</v>
      </c>
      <c r="D20" s="120" t="str">
        <f>'2 DESP DIVERSAS'!B29</f>
        <v>Compactador de solos</v>
      </c>
      <c r="E20" s="135">
        <f>'2 DESP DIVERSAS'!B31</f>
        <v>0</v>
      </c>
      <c r="F20" s="119" t="s">
        <v>37</v>
      </c>
      <c r="G20" s="129">
        <v>12</v>
      </c>
      <c r="H20" s="125">
        <f t="shared" si="3"/>
        <v>0</v>
      </c>
      <c r="I20" s="133" t="e">
        <f t="shared" si="2"/>
        <v>#DIV/0!</v>
      </c>
    </row>
    <row r="21" spans="1:11" s="62" customFormat="1" ht="15" customHeight="1" x14ac:dyDescent="0.2">
      <c r="A21" s="118" t="s">
        <v>51</v>
      </c>
      <c r="B21" s="122" t="s">
        <v>52</v>
      </c>
      <c r="C21" s="128" t="s">
        <v>53</v>
      </c>
      <c r="D21" s="130" t="s">
        <v>54</v>
      </c>
      <c r="E21" s="135">
        <f>'2 DESP DIVERSAS'!B41/4</f>
        <v>0</v>
      </c>
      <c r="F21" s="119" t="s">
        <v>37</v>
      </c>
      <c r="G21" s="129">
        <v>15</v>
      </c>
      <c r="H21" s="125">
        <f t="shared" si="3"/>
        <v>0</v>
      </c>
      <c r="I21" s="133" t="e">
        <f t="shared" si="2"/>
        <v>#DIV/0!</v>
      </c>
    </row>
    <row r="22" spans="1:11" s="62" customFormat="1" ht="15" customHeight="1" x14ac:dyDescent="0.2">
      <c r="A22" s="118" t="s">
        <v>55</v>
      </c>
      <c r="B22" s="122" t="s">
        <v>52</v>
      </c>
      <c r="C22" s="128" t="s">
        <v>53</v>
      </c>
      <c r="D22" s="130" t="s">
        <v>56</v>
      </c>
      <c r="E22" s="135">
        <f>'2 DESP DIVERSAS'!B51</f>
        <v>0</v>
      </c>
      <c r="F22" s="119" t="s">
        <v>37</v>
      </c>
      <c r="G22" s="129">
        <v>12</v>
      </c>
      <c r="H22" s="125">
        <f t="shared" si="3"/>
        <v>0</v>
      </c>
      <c r="I22" s="133" t="e">
        <f t="shared" si="2"/>
        <v>#DIV/0!</v>
      </c>
    </row>
    <row r="23" spans="1:11" s="62" customFormat="1" ht="15" customHeight="1" x14ac:dyDescent="0.2">
      <c r="A23" s="118" t="s">
        <v>57</v>
      </c>
      <c r="B23" s="122" t="s">
        <v>52</v>
      </c>
      <c r="C23" s="128" t="s">
        <v>58</v>
      </c>
      <c r="D23" s="130" t="s">
        <v>59</v>
      </c>
      <c r="E23" s="136">
        <f>'2 DESP DIVERSAS'!B61/4</f>
        <v>0</v>
      </c>
      <c r="F23" s="119" t="s">
        <v>37</v>
      </c>
      <c r="G23" s="129">
        <v>12</v>
      </c>
      <c r="H23" s="125">
        <f t="shared" si="3"/>
        <v>0</v>
      </c>
      <c r="I23" s="133" t="e">
        <f t="shared" si="2"/>
        <v>#DIV/0!</v>
      </c>
    </row>
    <row r="24" spans="1:11" s="62" customFormat="1" ht="15" customHeight="1" x14ac:dyDescent="0.2">
      <c r="A24" s="63"/>
      <c r="B24" s="64"/>
      <c r="C24" s="65"/>
      <c r="D24" s="66"/>
      <c r="E24" s="67"/>
      <c r="F24" s="65"/>
      <c r="G24" s="68"/>
      <c r="H24" s="67"/>
      <c r="I24" s="126"/>
    </row>
    <row r="25" spans="1:11" s="62" customFormat="1" ht="15" customHeight="1" x14ac:dyDescent="0.2">
      <c r="A25" s="217"/>
      <c r="B25" s="218"/>
      <c r="C25" s="219"/>
      <c r="D25" s="220"/>
      <c r="E25" s="221"/>
      <c r="F25" s="216" t="s">
        <v>60</v>
      </c>
      <c r="G25" s="195"/>
      <c r="H25" s="193" t="e">
        <f>H4+H17</f>
        <v>#DIV/0!</v>
      </c>
      <c r="I25" s="192" t="e">
        <f>I4+I17</f>
        <v>#DIV/0!</v>
      </c>
    </row>
    <row r="26" spans="1:11" ht="15" customHeight="1" x14ac:dyDescent="0.2">
      <c r="A26" s="499"/>
      <c r="B26" s="499"/>
      <c r="C26" s="499"/>
      <c r="D26" s="499"/>
      <c r="E26" s="499"/>
      <c r="F26" s="499"/>
      <c r="G26" s="499"/>
      <c r="H26" s="499"/>
      <c r="I26" s="499"/>
    </row>
    <row r="27" spans="1:11" ht="15" customHeight="1" x14ac:dyDescent="0.2">
      <c r="A27" s="500" t="s">
        <v>61</v>
      </c>
      <c r="B27" s="500"/>
      <c r="C27" s="500"/>
      <c r="D27" s="500"/>
      <c r="E27" s="500"/>
      <c r="F27" s="500"/>
      <c r="G27" s="500"/>
      <c r="H27" s="500"/>
      <c r="I27" s="500"/>
    </row>
    <row r="28" spans="1:11" ht="15" customHeight="1" x14ac:dyDescent="0.2">
      <c r="A28" s="114" t="s">
        <v>62</v>
      </c>
      <c r="B28" s="114"/>
      <c r="C28" s="114"/>
      <c r="D28" s="115"/>
      <c r="E28" s="116" t="s">
        <v>63</v>
      </c>
      <c r="F28" s="116" t="s">
        <v>64</v>
      </c>
      <c r="G28" s="116" t="s">
        <v>65</v>
      </c>
      <c r="H28" s="116"/>
      <c r="I28" s="116" t="s">
        <v>66</v>
      </c>
    </row>
    <row r="29" spans="1:11" ht="15" customHeight="1" x14ac:dyDescent="0.2">
      <c r="A29" s="501" t="s">
        <v>67</v>
      </c>
      <c r="B29" s="502"/>
      <c r="C29" s="502"/>
      <c r="D29" s="503"/>
      <c r="E29" s="131" t="e">
        <f>H25</f>
        <v>#DIV/0!</v>
      </c>
      <c r="F29" s="159" t="s">
        <v>68</v>
      </c>
      <c r="G29" s="122">
        <v>4</v>
      </c>
      <c r="H29" s="122"/>
      <c r="I29" s="124" t="e">
        <f>E29*G29</f>
        <v>#DIV/0!</v>
      </c>
    </row>
    <row r="30" spans="1:11" ht="15" customHeight="1" x14ac:dyDescent="0.2">
      <c r="A30" s="495" t="s">
        <v>69</v>
      </c>
      <c r="B30" s="495"/>
      <c r="C30" s="495"/>
      <c r="D30" s="495"/>
      <c r="E30" s="191"/>
      <c r="F30" s="160"/>
      <c r="G30" s="608"/>
      <c r="H30" s="191" t="s">
        <v>70</v>
      </c>
      <c r="I30" s="191" t="e">
        <f>I29</f>
        <v>#DIV/0!</v>
      </c>
      <c r="K30" s="72"/>
    </row>
    <row r="32" spans="1:11" ht="48" customHeight="1" x14ac:dyDescent="0.2">
      <c r="A32" s="494" t="s">
        <v>71</v>
      </c>
      <c r="B32" s="494"/>
      <c r="C32" s="494"/>
      <c r="D32" s="494"/>
      <c r="E32" s="494"/>
      <c r="F32" s="494"/>
      <c r="G32" s="494"/>
      <c r="H32" s="494"/>
      <c r="I32" s="494"/>
    </row>
  </sheetData>
  <mergeCells count="7">
    <mergeCell ref="A32:I32"/>
    <mergeCell ref="A1:B1"/>
    <mergeCell ref="C1:I1"/>
    <mergeCell ref="A26:I26"/>
    <mergeCell ref="A27:I27"/>
    <mergeCell ref="A29:D29"/>
    <mergeCell ref="A30:D30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4" fitToHeight="0" orientation="landscape" horizontalDpi="300" verticalDpi="300" r:id="rId1"/>
  <headerFooter>
    <oddFooter>Página &amp;P&amp;R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AD8EC-507D-4E31-B4EB-B7F3EC63F30C}">
  <sheetPr codeName="Planilha10">
    <tabColor rgb="FF00B050"/>
    <pageSetUpPr fitToPage="1"/>
  </sheetPr>
  <dimension ref="A1:K26"/>
  <sheetViews>
    <sheetView zoomScale="70" zoomScaleNormal="70" workbookViewId="0">
      <selection activeCell="E39" sqref="E39"/>
    </sheetView>
  </sheetViews>
  <sheetFormatPr defaultColWidth="9.140625" defaultRowHeight="12.75" x14ac:dyDescent="0.2"/>
  <cols>
    <col min="1" max="1" width="6.140625" style="60" customWidth="1"/>
    <col min="2" max="2" width="18.42578125" style="56" customWidth="1"/>
    <col min="3" max="3" width="8.5703125" style="56" bestFit="1" customWidth="1"/>
    <col min="4" max="4" width="62" style="56" bestFit="1" customWidth="1"/>
    <col min="5" max="5" width="20.7109375" style="59" bestFit="1" customWidth="1"/>
    <col min="6" max="6" width="11.7109375" style="60" bestFit="1" customWidth="1"/>
    <col min="7" max="7" width="18.7109375" style="56" bestFit="1" customWidth="1"/>
    <col min="8" max="8" width="17.7109375" style="56" bestFit="1" customWidth="1"/>
    <col min="9" max="9" width="16.42578125" style="59" bestFit="1" customWidth="1"/>
    <col min="10" max="11" width="12.7109375" style="56" customWidth="1"/>
    <col min="12" max="16384" width="9.140625" style="56"/>
  </cols>
  <sheetData>
    <row r="1" spans="1:11" ht="15" customHeight="1" x14ac:dyDescent="0.2">
      <c r="A1" s="495" t="s">
        <v>72</v>
      </c>
      <c r="B1" s="504"/>
      <c r="C1" s="496" t="s">
        <v>73</v>
      </c>
      <c r="D1" s="497"/>
      <c r="E1" s="497"/>
      <c r="F1" s="497"/>
      <c r="G1" s="497"/>
      <c r="H1" s="196"/>
      <c r="I1" s="197"/>
    </row>
    <row r="2" spans="1:11" ht="15" customHeight="1" x14ac:dyDescent="0.2">
      <c r="H2" s="61"/>
    </row>
    <row r="3" spans="1:11" s="60" customFormat="1" ht="15" customHeight="1" x14ac:dyDescent="0.2">
      <c r="A3" s="114" t="s">
        <v>25</v>
      </c>
      <c r="B3" s="114" t="s">
        <v>26</v>
      </c>
      <c r="C3" s="114" t="s">
        <v>27</v>
      </c>
      <c r="D3" s="115" t="s">
        <v>28</v>
      </c>
      <c r="E3" s="116" t="s">
        <v>74</v>
      </c>
      <c r="F3" s="116" t="s">
        <v>30</v>
      </c>
      <c r="G3" s="116" t="s">
        <v>31</v>
      </c>
      <c r="H3" s="116" t="s">
        <v>32</v>
      </c>
      <c r="I3" s="116" t="s">
        <v>33</v>
      </c>
    </row>
    <row r="4" spans="1:11" ht="15" customHeight="1" x14ac:dyDescent="0.2">
      <c r="C4" s="72"/>
      <c r="E4" s="177"/>
      <c r="F4" s="178"/>
      <c r="G4" s="179"/>
      <c r="H4" s="72"/>
      <c r="I4" s="177"/>
    </row>
    <row r="5" spans="1:11" s="57" customFormat="1" ht="15" customHeight="1" x14ac:dyDescent="0.2">
      <c r="A5" s="151">
        <v>3</v>
      </c>
      <c r="B5" s="182" t="s">
        <v>75</v>
      </c>
      <c r="C5" s="183"/>
      <c r="D5" s="184"/>
      <c r="E5" s="185" t="s">
        <v>76</v>
      </c>
      <c r="F5" s="186"/>
      <c r="G5" s="187"/>
      <c r="H5" s="188">
        <f>SUM(H7,H10:H10,H13)</f>
        <v>0</v>
      </c>
      <c r="I5" s="189" t="e">
        <f>SUM(I7,I10:I10,I13)</f>
        <v>#DIV/0!</v>
      </c>
    </row>
    <row r="6" spans="1:11" s="57" customFormat="1" ht="15" customHeight="1" x14ac:dyDescent="0.2">
      <c r="A6" s="410" t="s">
        <v>77</v>
      </c>
      <c r="B6" s="411" t="s">
        <v>78</v>
      </c>
      <c r="C6" s="412"/>
      <c r="D6" s="412"/>
      <c r="E6" s="413"/>
      <c r="F6" s="414"/>
      <c r="G6" s="412"/>
      <c r="H6" s="415"/>
      <c r="I6" s="416"/>
    </row>
    <row r="7" spans="1:11" s="57" customFormat="1" ht="15" customHeight="1" x14ac:dyDescent="0.2">
      <c r="A7" s="112" t="s">
        <v>79</v>
      </c>
      <c r="B7" s="167">
        <f>'3 SERVIÇOS TÉCNICOS'!B8</f>
        <v>0</v>
      </c>
      <c r="C7" s="168">
        <f>'3 SERVIÇOS TÉCNICOS'!B10</f>
        <v>0</v>
      </c>
      <c r="D7" s="166" t="str">
        <f>'3 SERVIÇOS TÉCNICOS'!B11</f>
        <v>Técnico em Geoprocessamento</v>
      </c>
      <c r="E7" s="173">
        <f>'3 SERVIÇOS TÉCNICOS'!B13</f>
        <v>0</v>
      </c>
      <c r="F7" s="168" t="s">
        <v>80</v>
      </c>
      <c r="G7" s="171">
        <v>960</v>
      </c>
      <c r="H7" s="173">
        <f>E7*G7</f>
        <v>0</v>
      </c>
      <c r="I7" s="172" t="e">
        <f>H7/$H$21</f>
        <v>#DIV/0!</v>
      </c>
      <c r="K7" s="111"/>
    </row>
    <row r="8" spans="1:11" s="57" customFormat="1" ht="15" customHeight="1" x14ac:dyDescent="0.2">
      <c r="A8" s="58"/>
      <c r="B8" s="58"/>
      <c r="C8" s="70"/>
      <c r="E8" s="175"/>
      <c r="F8" s="70"/>
      <c r="G8" s="169"/>
      <c r="H8" s="175"/>
      <c r="I8" s="170"/>
    </row>
    <row r="9" spans="1:11" s="57" customFormat="1" ht="15" customHeight="1" x14ac:dyDescent="0.2">
      <c r="A9" s="410" t="s">
        <v>81</v>
      </c>
      <c r="B9" s="411" t="s">
        <v>82</v>
      </c>
      <c r="C9" s="412"/>
      <c r="D9" s="412"/>
      <c r="E9" s="415"/>
      <c r="F9" s="414"/>
      <c r="G9" s="412"/>
      <c r="H9" s="415"/>
      <c r="I9" s="416"/>
    </row>
    <row r="10" spans="1:11" s="57" customFormat="1" ht="59.45" customHeight="1" x14ac:dyDescent="0.2">
      <c r="A10" s="112" t="s">
        <v>83</v>
      </c>
      <c r="B10" s="167">
        <f>'3 SERVIÇOS TÉCNICOS'!B20</f>
        <v>0</v>
      </c>
      <c r="C10" s="180">
        <f>'3 SERVIÇOS TÉCNICOS'!B22</f>
        <v>0</v>
      </c>
      <c r="D10" s="181" t="str">
        <f>'3 SERVIÇOS TÉCNICOS'!B23</f>
        <v>Alocação de equipe de topografia básica (inclui equipe composta por um engenheiro e auxiliar de topografia; equipamentos: estação total, rádio comunicador e equipamentos complementares; mobilização e desmobilização; hospedagem e alimentação)</v>
      </c>
      <c r="E10" s="173">
        <f>'3 SERVIÇOS TÉCNICOS'!B25</f>
        <v>0</v>
      </c>
      <c r="F10" s="168" t="s">
        <v>84</v>
      </c>
      <c r="G10" s="171">
        <v>7</v>
      </c>
      <c r="H10" s="173">
        <f>E10*G10</f>
        <v>0</v>
      </c>
      <c r="I10" s="172" t="e">
        <f>H10/$H$21</f>
        <v>#DIV/0!</v>
      </c>
    </row>
    <row r="11" spans="1:11" s="57" customFormat="1" ht="15" customHeight="1" x14ac:dyDescent="0.2">
      <c r="A11" s="58"/>
      <c r="B11" s="58"/>
      <c r="C11" s="70"/>
      <c r="E11" s="175"/>
      <c r="F11" s="70"/>
      <c r="G11" s="74"/>
      <c r="H11" s="175"/>
      <c r="I11" s="70"/>
    </row>
    <row r="12" spans="1:11" s="57" customFormat="1" ht="15" customHeight="1" x14ac:dyDescent="0.2">
      <c r="A12" s="410" t="s">
        <v>85</v>
      </c>
      <c r="B12" s="411" t="s">
        <v>86</v>
      </c>
      <c r="C12" s="412"/>
      <c r="D12" s="412"/>
      <c r="E12" s="415"/>
      <c r="F12" s="417"/>
      <c r="G12" s="418"/>
      <c r="H12" s="415"/>
      <c r="I12" s="419"/>
    </row>
    <row r="13" spans="1:11" s="57" customFormat="1" ht="15" customHeight="1" x14ac:dyDescent="0.2">
      <c r="A13" s="112" t="s">
        <v>87</v>
      </c>
      <c r="B13" s="167">
        <f>'3 SERVIÇOS TÉCNICOS'!B32</f>
        <v>0</v>
      </c>
      <c r="C13" s="180">
        <f>'3 SERVIÇOS TÉCNICOS'!B34</f>
        <v>0</v>
      </c>
      <c r="D13" s="166" t="str">
        <f>'3 SERVIÇOS TÉCNICOS'!B35</f>
        <v>Execução de filmagem com drone - diária</v>
      </c>
      <c r="E13" s="173">
        <f>'3 SERVIÇOS TÉCNICOS'!B37</f>
        <v>0</v>
      </c>
      <c r="F13" s="168" t="s">
        <v>84</v>
      </c>
      <c r="G13" s="171">
        <v>12</v>
      </c>
      <c r="H13" s="173">
        <f t="shared" ref="H13" si="0">E13*G13</f>
        <v>0</v>
      </c>
      <c r="I13" s="172" t="e">
        <f>H13/$H$21</f>
        <v>#DIV/0!</v>
      </c>
    </row>
    <row r="14" spans="1:11" s="57" customFormat="1" ht="15" customHeight="1" x14ac:dyDescent="0.2">
      <c r="A14" s="58"/>
      <c r="C14" s="71"/>
      <c r="E14" s="73"/>
      <c r="F14" s="70"/>
      <c r="G14" s="74"/>
      <c r="H14" s="71"/>
      <c r="I14" s="70"/>
    </row>
    <row r="15" spans="1:11" s="57" customFormat="1" ht="15" customHeight="1" x14ac:dyDescent="0.2">
      <c r="A15" s="127">
        <v>4</v>
      </c>
      <c r="B15" s="161" t="s">
        <v>46</v>
      </c>
      <c r="C15" s="161"/>
      <c r="D15" s="161"/>
      <c r="E15" s="127" t="s">
        <v>47</v>
      </c>
      <c r="F15" s="127"/>
      <c r="G15" s="162"/>
      <c r="H15" s="134">
        <f>SUM(H16:H19)</f>
        <v>0</v>
      </c>
      <c r="I15" s="163" t="e">
        <f>SUM(I16:I19)</f>
        <v>#DIV/0!</v>
      </c>
    </row>
    <row r="16" spans="1:11" s="57" customFormat="1" ht="25.5" x14ac:dyDescent="0.2">
      <c r="A16" s="112" t="s">
        <v>88</v>
      </c>
      <c r="B16" s="112">
        <f>'4 DESP DIVERSAS'!B6</f>
        <v>0</v>
      </c>
      <c r="C16" s="165" t="str">
        <f>'4 DESP DIVERSAS'!B8</f>
        <v>SINAPI</v>
      </c>
      <c r="D16" s="176" t="str">
        <f>'4 DESP DIVERSAS'!B9</f>
        <v>Locação de retroescavadeira sobre rodas com carregadeira, tração 4x4, potência 88 HP (incluído operador e combustível)</v>
      </c>
      <c r="E16" s="174">
        <f>'4 DESP DIVERSAS'!B11</f>
        <v>0</v>
      </c>
      <c r="F16" s="107" t="s">
        <v>89</v>
      </c>
      <c r="G16" s="110">
        <v>500</v>
      </c>
      <c r="H16" s="174">
        <f t="shared" ref="H16:H19" si="1">E16*G16</f>
        <v>0</v>
      </c>
      <c r="I16" s="164" t="e">
        <f>H16/$H$21</f>
        <v>#DIV/0!</v>
      </c>
    </row>
    <row r="17" spans="1:11" s="57" customFormat="1" ht="15" customHeight="1" x14ac:dyDescent="0.2">
      <c r="A17" s="112" t="s">
        <v>90</v>
      </c>
      <c r="B17" s="108">
        <f>'4 DESP DIVERSAS'!B16</f>
        <v>0</v>
      </c>
      <c r="C17" s="108">
        <f>'4 DESP DIVERSAS'!B18</f>
        <v>0</v>
      </c>
      <c r="D17" s="109" t="str">
        <f>'4 DESP DIVERSAS'!B19</f>
        <v>Impressão preto e branco</v>
      </c>
      <c r="E17" s="174">
        <f>'4 DESP DIVERSAS'!B21</f>
        <v>0</v>
      </c>
      <c r="F17" s="107" t="s">
        <v>91</v>
      </c>
      <c r="G17" s="110">
        <v>3000</v>
      </c>
      <c r="H17" s="174">
        <f t="shared" si="1"/>
        <v>0</v>
      </c>
      <c r="I17" s="164" t="e">
        <f>H17/$H$21</f>
        <v>#DIV/0!</v>
      </c>
    </row>
    <row r="18" spans="1:11" s="57" customFormat="1" ht="15" customHeight="1" x14ac:dyDescent="0.2">
      <c r="A18" s="112" t="s">
        <v>92</v>
      </c>
      <c r="B18" s="108">
        <f>'4 DESP DIVERSAS'!B26</f>
        <v>0</v>
      </c>
      <c r="C18" s="108">
        <f>'4 DESP DIVERSAS'!B28</f>
        <v>0</v>
      </c>
      <c r="D18" s="109" t="str">
        <f>'4 DESP DIVERSAS'!B29</f>
        <v>Refeição utilizada nas atividades de mobilização social</v>
      </c>
      <c r="E18" s="174">
        <f>'4 DESP DIVERSAS'!B31</f>
        <v>0</v>
      </c>
      <c r="F18" s="107" t="s">
        <v>91</v>
      </c>
      <c r="G18" s="110">
        <v>360</v>
      </c>
      <c r="H18" s="174">
        <f t="shared" si="1"/>
        <v>0</v>
      </c>
      <c r="I18" s="164" t="e">
        <f>H18/$H$21</f>
        <v>#DIV/0!</v>
      </c>
    </row>
    <row r="19" spans="1:11" s="57" customFormat="1" ht="15" customHeight="1" x14ac:dyDescent="0.2">
      <c r="A19" s="112" t="s">
        <v>93</v>
      </c>
      <c r="B19" s="108">
        <f>'4 DESP DIVERSAS'!B36</f>
        <v>0</v>
      </c>
      <c r="C19" s="108">
        <f>'4 DESP DIVERSAS'!B38</f>
        <v>0</v>
      </c>
      <c r="D19" s="109" t="str">
        <f>'4 DESP DIVERSAS'!B39</f>
        <v>Diárias utilizadas nas atividades de mobilização social</v>
      </c>
      <c r="E19" s="174">
        <f>'4 DESP DIVERSAS'!B41</f>
        <v>0</v>
      </c>
      <c r="F19" s="107" t="s">
        <v>91</v>
      </c>
      <c r="G19" s="110">
        <v>360</v>
      </c>
      <c r="H19" s="174">
        <f t="shared" si="1"/>
        <v>0</v>
      </c>
      <c r="I19" s="164" t="e">
        <f t="shared" ref="I19" si="2">H19/$H$21</f>
        <v>#DIV/0!</v>
      </c>
    </row>
    <row r="20" spans="1:11" ht="15" customHeight="1" x14ac:dyDescent="0.2">
      <c r="A20" s="58"/>
      <c r="B20" s="57"/>
      <c r="C20" s="71"/>
      <c r="D20" s="57"/>
      <c r="E20" s="73"/>
      <c r="F20" s="70"/>
      <c r="G20" s="74"/>
      <c r="H20" s="71"/>
      <c r="I20" s="70"/>
    </row>
    <row r="21" spans="1:11" ht="15" customHeight="1" x14ac:dyDescent="0.2">
      <c r="A21" s="76"/>
      <c r="B21" s="190"/>
      <c r="C21" s="190"/>
      <c r="D21" s="190"/>
      <c r="E21" s="505" t="s">
        <v>60</v>
      </c>
      <c r="F21" s="505"/>
      <c r="G21" s="191"/>
      <c r="H21" s="194">
        <f>H5+H15</f>
        <v>0</v>
      </c>
      <c r="I21" s="192" t="e">
        <f>I5+I15</f>
        <v>#DIV/0!</v>
      </c>
    </row>
    <row r="22" spans="1:11" ht="15" customHeight="1" x14ac:dyDescent="0.2"/>
    <row r="23" spans="1:11" ht="15" customHeight="1" x14ac:dyDescent="0.2">
      <c r="A23" s="500" t="s">
        <v>61</v>
      </c>
      <c r="B23" s="500"/>
      <c r="C23" s="500"/>
      <c r="D23" s="500"/>
      <c r="E23" s="500"/>
      <c r="F23" s="500"/>
      <c r="G23" s="500"/>
      <c r="H23" s="500"/>
      <c r="I23" s="500"/>
    </row>
    <row r="24" spans="1:11" ht="15" customHeight="1" x14ac:dyDescent="0.2">
      <c r="A24" s="114" t="s">
        <v>62</v>
      </c>
      <c r="B24" s="114"/>
      <c r="C24" s="114"/>
      <c r="D24" s="115"/>
      <c r="E24" s="116" t="s">
        <v>63</v>
      </c>
      <c r="F24" s="116" t="s">
        <v>64</v>
      </c>
      <c r="G24" s="116" t="s">
        <v>65</v>
      </c>
      <c r="H24" s="116"/>
      <c r="I24" s="116" t="s">
        <v>94</v>
      </c>
    </row>
    <row r="25" spans="1:11" ht="15" customHeight="1" x14ac:dyDescent="0.2">
      <c r="A25" s="501" t="s">
        <v>95</v>
      </c>
      <c r="B25" s="502"/>
      <c r="C25" s="502"/>
      <c r="D25" s="503"/>
      <c r="E25" s="135">
        <f>H21</f>
        <v>0</v>
      </c>
      <c r="F25" s="159" t="s">
        <v>68</v>
      </c>
      <c r="G25" s="122">
        <v>4</v>
      </c>
      <c r="H25" s="122"/>
      <c r="I25" s="121">
        <f>E25*G25</f>
        <v>0</v>
      </c>
      <c r="K25" s="72"/>
    </row>
    <row r="26" spans="1:11" ht="15" customHeight="1" x14ac:dyDescent="0.2">
      <c r="A26" s="495" t="s">
        <v>69</v>
      </c>
      <c r="B26" s="495"/>
      <c r="C26" s="495"/>
      <c r="D26" s="495"/>
      <c r="E26" s="191"/>
      <c r="F26" s="160"/>
      <c r="G26" s="608"/>
      <c r="H26" s="191" t="s">
        <v>70</v>
      </c>
      <c r="I26" s="191">
        <f>I25</f>
        <v>0</v>
      </c>
    </row>
  </sheetData>
  <mergeCells count="6">
    <mergeCell ref="A26:D26"/>
    <mergeCell ref="A25:D25"/>
    <mergeCell ref="A1:B1"/>
    <mergeCell ref="C1:G1"/>
    <mergeCell ref="E21:F21"/>
    <mergeCell ref="A23:I2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fitToHeight="0" orientation="landscape" horizontalDpi="300" verticalDpi="300" r:id="rId1"/>
  <headerFooter>
    <oddFooter>Página &amp;P&amp;R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EA874-11AA-42C4-B65F-EF88AD143A8F}">
  <sheetPr codeName="Planilha11">
    <tabColor rgb="FF00B050"/>
    <pageSetUpPr fitToPage="1"/>
  </sheetPr>
  <dimension ref="A1:J45"/>
  <sheetViews>
    <sheetView topLeftCell="E12" zoomScale="85" zoomScaleNormal="85" workbookViewId="0">
      <selection activeCell="K54" sqref="K54"/>
    </sheetView>
  </sheetViews>
  <sheetFormatPr defaultRowHeight="12.75" x14ac:dyDescent="0.2"/>
  <cols>
    <col min="1" max="1" width="12.7109375" style="421" customWidth="1"/>
    <col min="2" max="2" width="37.5703125" style="421" customWidth="1"/>
    <col min="3" max="6" width="17.7109375" style="421" customWidth="1"/>
    <col min="7" max="7" width="24" style="421" bestFit="1" customWidth="1"/>
    <col min="8" max="8" width="20.85546875" style="421" bestFit="1" customWidth="1"/>
    <col min="9" max="10" width="24" style="421" bestFit="1" customWidth="1"/>
  </cols>
  <sheetData>
    <row r="1" spans="1:10" x14ac:dyDescent="0.2">
      <c r="A1" s="424" t="s">
        <v>96</v>
      </c>
      <c r="B1" s="509" t="s">
        <v>97</v>
      </c>
      <c r="C1" s="509"/>
      <c r="D1" s="509"/>
      <c r="E1" s="509"/>
      <c r="F1" s="509"/>
      <c r="G1" s="509"/>
      <c r="H1" s="509"/>
      <c r="I1" s="509"/>
      <c r="J1" s="509"/>
    </row>
    <row r="2" spans="1:10" ht="13.5" thickBot="1" x14ac:dyDescent="0.25"/>
    <row r="3" spans="1:10" x14ac:dyDescent="0.2">
      <c r="A3" s="510" t="s">
        <v>98</v>
      </c>
      <c r="B3" s="512" t="s">
        <v>99</v>
      </c>
      <c r="C3" s="514" t="s">
        <v>100</v>
      </c>
      <c r="D3" s="515"/>
      <c r="E3" s="390"/>
      <c r="F3" s="516" t="s">
        <v>101</v>
      </c>
      <c r="G3" s="514"/>
      <c r="H3" s="514"/>
      <c r="I3" s="514"/>
      <c r="J3" s="515"/>
    </row>
    <row r="4" spans="1:10" ht="13.5" thickBot="1" x14ac:dyDescent="0.25">
      <c r="A4" s="511"/>
      <c r="B4" s="513"/>
      <c r="C4" s="341" t="s">
        <v>102</v>
      </c>
      <c r="D4" s="342" t="s">
        <v>103</v>
      </c>
      <c r="E4" s="391"/>
      <c r="F4" s="340" t="s">
        <v>104</v>
      </c>
      <c r="G4" s="341" t="s">
        <v>105</v>
      </c>
      <c r="H4" s="341" t="s">
        <v>106</v>
      </c>
      <c r="I4" s="341" t="s">
        <v>107</v>
      </c>
      <c r="J4" s="342" t="s">
        <v>108</v>
      </c>
    </row>
    <row r="5" spans="1:10" x14ac:dyDescent="0.2">
      <c r="A5" s="506" t="s">
        <v>109</v>
      </c>
      <c r="B5" s="333" t="s">
        <v>110</v>
      </c>
      <c r="C5" s="334"/>
      <c r="D5" s="335"/>
      <c r="E5" s="392"/>
      <c r="F5" s="343"/>
      <c r="G5" s="344"/>
      <c r="H5" s="344"/>
      <c r="I5" s="344"/>
      <c r="J5" s="335"/>
    </row>
    <row r="6" spans="1:10" x14ac:dyDescent="0.2">
      <c r="A6" s="507"/>
      <c r="B6" s="273" t="s">
        <v>111</v>
      </c>
      <c r="C6" s="330"/>
      <c r="D6" s="336"/>
      <c r="E6" s="392"/>
      <c r="F6" s="345"/>
      <c r="G6" s="316"/>
      <c r="H6" s="316"/>
      <c r="I6" s="316"/>
      <c r="J6" s="336"/>
    </row>
    <row r="7" spans="1:10" ht="26.25" thickBot="1" x14ac:dyDescent="0.25">
      <c r="A7" s="508"/>
      <c r="B7" s="337" t="s">
        <v>112</v>
      </c>
      <c r="C7" s="338" t="s">
        <v>113</v>
      </c>
      <c r="D7" s="339" t="s">
        <v>114</v>
      </c>
      <c r="E7" s="392"/>
      <c r="F7" s="346"/>
      <c r="G7" s="347"/>
      <c r="H7" s="347"/>
      <c r="I7" s="347"/>
      <c r="J7" s="348"/>
    </row>
    <row r="8" spans="1:10" x14ac:dyDescent="0.2">
      <c r="A8" s="506" t="s">
        <v>115</v>
      </c>
      <c r="B8" s="333" t="s">
        <v>116</v>
      </c>
      <c r="C8" s="344"/>
      <c r="D8" s="335"/>
      <c r="E8" s="392"/>
      <c r="F8" s="349"/>
      <c r="G8" s="344"/>
      <c r="H8" s="344"/>
      <c r="I8" s="344"/>
      <c r="J8" s="335"/>
    </row>
    <row r="9" spans="1:10" ht="25.5" x14ac:dyDescent="0.2">
      <c r="A9" s="507"/>
      <c r="B9" s="273" t="s">
        <v>117</v>
      </c>
      <c r="C9" s="316"/>
      <c r="D9" s="336"/>
      <c r="E9" s="392"/>
      <c r="F9" s="350"/>
      <c r="G9" s="330"/>
      <c r="H9" s="330"/>
      <c r="I9" s="332" t="s">
        <v>118</v>
      </c>
      <c r="J9" s="351"/>
    </row>
    <row r="10" spans="1:10" ht="26.25" thickBot="1" x14ac:dyDescent="0.25">
      <c r="A10" s="508"/>
      <c r="B10" s="337" t="s">
        <v>119</v>
      </c>
      <c r="C10" s="347"/>
      <c r="D10" s="348"/>
      <c r="E10" s="392"/>
      <c r="F10" s="369" t="s">
        <v>120</v>
      </c>
      <c r="G10" s="370" t="s">
        <v>120</v>
      </c>
      <c r="H10" s="370" t="s">
        <v>120</v>
      </c>
      <c r="I10" s="370" t="s">
        <v>120</v>
      </c>
      <c r="J10" s="371" t="s">
        <v>120</v>
      </c>
    </row>
    <row r="11" spans="1:10" x14ac:dyDescent="0.2">
      <c r="A11" s="517" t="s">
        <v>5</v>
      </c>
      <c r="B11" s="352" t="s">
        <v>121</v>
      </c>
      <c r="C11" s="353" t="e">
        <f>('CUSTOS FIXOS L7'!E5+'CUSTOS FIXOS L7'!E6+'CUSTOS FIXOS L7'!E7+'CUSTOS FIXOS L7'!E8+'CUSTOS FIXOS L7'!E18+'CUSTOS FIXOS L7'!E21)*4</f>
        <v>#DIV/0!</v>
      </c>
      <c r="D11" s="353" t="e">
        <f>('CUSTOS FIXOS L7'!E5+'CUSTOS FIXOS L7'!E6+'CUSTOS FIXOS L7'!E7+'CUSTOS FIXOS L7'!E8+'CUSTOS FIXOS L7'!E18+'CUSTOS FIXOS L7'!E21)*4</f>
        <v>#DIV/0!</v>
      </c>
      <c r="E11" s="393"/>
      <c r="F11" s="353" t="e">
        <f>('CUSTOS FIXOS L7'!E5+'CUSTOS FIXOS L7'!E6+'CUSTOS FIXOS L7'!E7+'CUSTOS FIXOS L7'!E8+'CUSTOS FIXOS L7'!E18+'CUSTOS FIXOS L7'!E21)*4</f>
        <v>#DIV/0!</v>
      </c>
      <c r="G11" s="353" t="e">
        <f>SUM('CUSTOS FIXOS L7'!E5:E15,'CUSTOS FIXOS L7'!E18:E23)*4</f>
        <v>#DIV/0!</v>
      </c>
      <c r="H11" s="353" t="e">
        <f>SUM('CUSTOS FIXOS L7'!E5:E15,'CUSTOS FIXOS L7'!E18:E23)*4</f>
        <v>#DIV/0!</v>
      </c>
      <c r="I11" s="353" t="e">
        <f>SUM('CUSTOS FIXOS L7'!E5:E15,'CUSTOS FIXOS L7'!E18:E23)*4</f>
        <v>#DIV/0!</v>
      </c>
      <c r="J11" s="354" t="e">
        <f>SUM('CUSTOS FIXOS L7'!E5:E15,'CUSTOS FIXOS L7'!E18:E23)*4</f>
        <v>#DIV/0!</v>
      </c>
    </row>
    <row r="12" spans="1:10" x14ac:dyDescent="0.2">
      <c r="A12" s="518"/>
      <c r="B12" s="320" t="s">
        <v>122</v>
      </c>
      <c r="C12" s="321" t="e">
        <f>C11/$J$42</f>
        <v>#DIV/0!</v>
      </c>
      <c r="D12" s="355" t="e">
        <f>D11/$J$42</f>
        <v>#DIV/0!</v>
      </c>
      <c r="E12" s="394"/>
      <c r="F12" s="360" t="e">
        <f>F11/$J$42</f>
        <v>#DIV/0!</v>
      </c>
      <c r="G12" s="321" t="e">
        <f>G11/$J$42</f>
        <v>#DIV/0!</v>
      </c>
      <c r="H12" s="321" t="e">
        <f>H11/$J$42</f>
        <v>#DIV/0!</v>
      </c>
      <c r="I12" s="321" t="e">
        <f>I11/$J$42</f>
        <v>#DIV/0!</v>
      </c>
      <c r="J12" s="355" t="e">
        <f>J11/$J$42</f>
        <v>#DIV/0!</v>
      </c>
    </row>
    <row r="13" spans="1:10" x14ac:dyDescent="0.2">
      <c r="A13" s="518"/>
      <c r="B13" s="318" t="s">
        <v>123</v>
      </c>
      <c r="C13" s="319" t="e">
        <f>C11</f>
        <v>#DIV/0!</v>
      </c>
      <c r="D13" s="356" t="e">
        <f>D11+C13</f>
        <v>#DIV/0!</v>
      </c>
      <c r="E13" s="393"/>
      <c r="F13" s="372" t="e">
        <f>F11+D13</f>
        <v>#DIV/0!</v>
      </c>
      <c r="G13" s="319" t="e">
        <f>G11+F13</f>
        <v>#DIV/0!</v>
      </c>
      <c r="H13" s="319" t="e">
        <f t="shared" ref="H13:J14" si="0">H11+G13</f>
        <v>#DIV/0!</v>
      </c>
      <c r="I13" s="319" t="e">
        <f t="shared" si="0"/>
        <v>#DIV/0!</v>
      </c>
      <c r="J13" s="356" t="e">
        <f t="shared" si="0"/>
        <v>#DIV/0!</v>
      </c>
    </row>
    <row r="14" spans="1:10" ht="13.5" thickBot="1" x14ac:dyDescent="0.25">
      <c r="A14" s="519"/>
      <c r="B14" s="357" t="s">
        <v>124</v>
      </c>
      <c r="C14" s="358" t="e">
        <f>C12</f>
        <v>#DIV/0!</v>
      </c>
      <c r="D14" s="359" t="e">
        <f>D12+C14</f>
        <v>#DIV/0!</v>
      </c>
      <c r="E14" s="395"/>
      <c r="F14" s="373" t="e">
        <f>F12+D14</f>
        <v>#DIV/0!</v>
      </c>
      <c r="G14" s="358" t="e">
        <f>G12+F14</f>
        <v>#DIV/0!</v>
      </c>
      <c r="H14" s="358" t="e">
        <f t="shared" si="0"/>
        <v>#DIV/0!</v>
      </c>
      <c r="I14" s="358" t="e">
        <f t="shared" si="0"/>
        <v>#DIV/0!</v>
      </c>
      <c r="J14" s="359" t="e">
        <f t="shared" si="0"/>
        <v>#DIV/0!</v>
      </c>
    </row>
    <row r="15" spans="1:10" x14ac:dyDescent="0.2">
      <c r="A15" s="520" t="s">
        <v>125</v>
      </c>
      <c r="B15" s="361" t="s">
        <v>126</v>
      </c>
      <c r="C15" s="362">
        <v>0</v>
      </c>
      <c r="D15" s="363">
        <v>0</v>
      </c>
      <c r="E15" s="425"/>
      <c r="F15" s="374">
        <v>0</v>
      </c>
      <c r="G15" s="362">
        <f>'CUSTOS VARIÁVEIS L7'!I26/12</f>
        <v>0</v>
      </c>
      <c r="H15" s="362">
        <f>'CUSTOS VARIÁVEIS L7'!I26/12</f>
        <v>0</v>
      </c>
      <c r="I15" s="362">
        <f>'CUSTOS VARIÁVEIS L7'!I26/12</f>
        <v>0</v>
      </c>
      <c r="J15" s="363">
        <f>'CUSTOS VARIÁVEIS L7'!I26/12</f>
        <v>0</v>
      </c>
    </row>
    <row r="16" spans="1:10" x14ac:dyDescent="0.2">
      <c r="A16" s="521"/>
      <c r="B16" s="324" t="s">
        <v>122</v>
      </c>
      <c r="C16" s="325" t="e">
        <f>C15/$J$42</f>
        <v>#DIV/0!</v>
      </c>
      <c r="D16" s="364" t="e">
        <f>D15/$J$42</f>
        <v>#DIV/0!</v>
      </c>
      <c r="E16" s="426"/>
      <c r="F16" s="375" t="e">
        <f>F15/$J$42</f>
        <v>#DIV/0!</v>
      </c>
      <c r="G16" s="325" t="e">
        <f>G15/$J$42</f>
        <v>#DIV/0!</v>
      </c>
      <c r="H16" s="325" t="e">
        <f>H15/$J$42</f>
        <v>#DIV/0!</v>
      </c>
      <c r="I16" s="325" t="e">
        <f>I15/$J$42</f>
        <v>#DIV/0!</v>
      </c>
      <c r="J16" s="364" t="e">
        <f>J15/$J$42</f>
        <v>#DIV/0!</v>
      </c>
    </row>
    <row r="17" spans="1:10" x14ac:dyDescent="0.2">
      <c r="A17" s="521"/>
      <c r="B17" s="322" t="s">
        <v>123</v>
      </c>
      <c r="C17" s="323">
        <f>C15</f>
        <v>0</v>
      </c>
      <c r="D17" s="365">
        <f>D15+C17</f>
        <v>0</v>
      </c>
      <c r="E17" s="396"/>
      <c r="F17" s="376">
        <f>F15+D17</f>
        <v>0</v>
      </c>
      <c r="G17" s="323">
        <f>G15+F17</f>
        <v>0</v>
      </c>
      <c r="H17" s="323">
        <f t="shared" ref="H17:J18" si="1">H15+G17</f>
        <v>0</v>
      </c>
      <c r="I17" s="323">
        <f t="shared" si="1"/>
        <v>0</v>
      </c>
      <c r="J17" s="365">
        <f t="shared" si="1"/>
        <v>0</v>
      </c>
    </row>
    <row r="18" spans="1:10" ht="13.5" thickBot="1" x14ac:dyDescent="0.25">
      <c r="A18" s="522"/>
      <c r="B18" s="366" t="s">
        <v>124</v>
      </c>
      <c r="C18" s="367" t="e">
        <f>C16</f>
        <v>#DIV/0!</v>
      </c>
      <c r="D18" s="368" t="e">
        <f>D16+C18</f>
        <v>#DIV/0!</v>
      </c>
      <c r="E18" s="397"/>
      <c r="F18" s="377" t="e">
        <f>F16+D18</f>
        <v>#DIV/0!</v>
      </c>
      <c r="G18" s="367" t="e">
        <f>G16+F18</f>
        <v>#DIV/0!</v>
      </c>
      <c r="H18" s="367" t="e">
        <f t="shared" si="1"/>
        <v>#DIV/0!</v>
      </c>
      <c r="I18" s="367" t="e">
        <f t="shared" si="1"/>
        <v>#DIV/0!</v>
      </c>
      <c r="J18" s="368" t="e">
        <f t="shared" si="1"/>
        <v>#DIV/0!</v>
      </c>
    </row>
    <row r="19" spans="1:10" x14ac:dyDescent="0.2">
      <c r="A19" s="523" t="s">
        <v>127</v>
      </c>
      <c r="B19" s="378" t="s">
        <v>121</v>
      </c>
      <c r="C19" s="379" t="e">
        <f>C11+C15</f>
        <v>#DIV/0!</v>
      </c>
      <c r="D19" s="380" t="e">
        <f t="shared" ref="D19:J19" si="2">D11+D15</f>
        <v>#DIV/0!</v>
      </c>
      <c r="E19" s="398"/>
      <c r="F19" s="386" t="e">
        <f t="shared" si="2"/>
        <v>#DIV/0!</v>
      </c>
      <c r="G19" s="379" t="e">
        <f t="shared" si="2"/>
        <v>#DIV/0!</v>
      </c>
      <c r="H19" s="379" t="e">
        <f t="shared" si="2"/>
        <v>#DIV/0!</v>
      </c>
      <c r="I19" s="379" t="e">
        <f t="shared" si="2"/>
        <v>#DIV/0!</v>
      </c>
      <c r="J19" s="380" t="e">
        <f t="shared" si="2"/>
        <v>#DIV/0!</v>
      </c>
    </row>
    <row r="20" spans="1:10" x14ac:dyDescent="0.2">
      <c r="A20" s="524"/>
      <c r="B20" s="328" t="s">
        <v>122</v>
      </c>
      <c r="C20" s="329" t="e">
        <f>C19/$J$42</f>
        <v>#DIV/0!</v>
      </c>
      <c r="D20" s="381" t="e">
        <f>D19/$J$42</f>
        <v>#DIV/0!</v>
      </c>
      <c r="E20" s="399"/>
      <c r="F20" s="387" t="e">
        <f>F19/$J$42</f>
        <v>#DIV/0!</v>
      </c>
      <c r="G20" s="329" t="e">
        <f>G19/$J$42</f>
        <v>#DIV/0!</v>
      </c>
      <c r="H20" s="329" t="e">
        <f>H19/$J$42</f>
        <v>#DIV/0!</v>
      </c>
      <c r="I20" s="329" t="e">
        <f>I19/$J$42</f>
        <v>#DIV/0!</v>
      </c>
      <c r="J20" s="381" t="e">
        <f>J19/$J$42</f>
        <v>#DIV/0!</v>
      </c>
    </row>
    <row r="21" spans="1:10" x14ac:dyDescent="0.2">
      <c r="A21" s="524"/>
      <c r="B21" s="326" t="s">
        <v>123</v>
      </c>
      <c r="C21" s="327" t="e">
        <f>C19</f>
        <v>#DIV/0!</v>
      </c>
      <c r="D21" s="382" t="e">
        <f>D19+C21</f>
        <v>#DIV/0!</v>
      </c>
      <c r="E21" s="398"/>
      <c r="F21" s="388" t="e">
        <f>F19+D21</f>
        <v>#DIV/0!</v>
      </c>
      <c r="G21" s="327" t="e">
        <f>G19+F21</f>
        <v>#DIV/0!</v>
      </c>
      <c r="H21" s="327" t="e">
        <f t="shared" ref="H21:J22" si="3">H19+G21</f>
        <v>#DIV/0!</v>
      </c>
      <c r="I21" s="327" t="e">
        <f t="shared" si="3"/>
        <v>#DIV/0!</v>
      </c>
      <c r="J21" s="382" t="e">
        <f t="shared" si="3"/>
        <v>#DIV/0!</v>
      </c>
    </row>
    <row r="22" spans="1:10" ht="13.5" thickBot="1" x14ac:dyDescent="0.25">
      <c r="A22" s="525"/>
      <c r="B22" s="383" t="s">
        <v>124</v>
      </c>
      <c r="C22" s="384" t="e">
        <f>C21/$J$42</f>
        <v>#DIV/0!</v>
      </c>
      <c r="D22" s="385" t="e">
        <f>D20+C22</f>
        <v>#DIV/0!</v>
      </c>
      <c r="E22" s="400"/>
      <c r="F22" s="389" t="e">
        <f>F20+D22</f>
        <v>#DIV/0!</v>
      </c>
      <c r="G22" s="384" t="e">
        <f>G20+F22</f>
        <v>#DIV/0!</v>
      </c>
      <c r="H22" s="384" t="e">
        <f t="shared" si="3"/>
        <v>#DIV/0!</v>
      </c>
      <c r="I22" s="384" t="e">
        <f t="shared" si="3"/>
        <v>#DIV/0!</v>
      </c>
      <c r="J22" s="385" t="e">
        <f t="shared" si="3"/>
        <v>#DIV/0!</v>
      </c>
    </row>
    <row r="23" spans="1:10" ht="13.5" thickBot="1" x14ac:dyDescent="0.25"/>
    <row r="24" spans="1:10" x14ac:dyDescent="0.2">
      <c r="A24" s="510" t="s">
        <v>98</v>
      </c>
      <c r="B24" s="512" t="s">
        <v>99</v>
      </c>
      <c r="C24" s="514" t="s">
        <v>101</v>
      </c>
      <c r="D24" s="514"/>
      <c r="E24" s="514"/>
      <c r="F24" s="514"/>
      <c r="G24" s="514"/>
      <c r="H24" s="514"/>
      <c r="I24" s="514"/>
      <c r="J24" s="515"/>
    </row>
    <row r="25" spans="1:10" ht="13.5" thickBot="1" x14ac:dyDescent="0.25">
      <c r="A25" s="511"/>
      <c r="B25" s="513"/>
      <c r="C25" s="341" t="s">
        <v>128</v>
      </c>
      <c r="D25" s="341" t="s">
        <v>129</v>
      </c>
      <c r="E25" s="341" t="s">
        <v>130</v>
      </c>
      <c r="F25" s="341" t="s">
        <v>131</v>
      </c>
      <c r="G25" s="341" t="s">
        <v>132</v>
      </c>
      <c r="H25" s="341" t="s">
        <v>133</v>
      </c>
      <c r="I25" s="341" t="s">
        <v>134</v>
      </c>
      <c r="J25" s="342" t="s">
        <v>135</v>
      </c>
    </row>
    <row r="26" spans="1:10" x14ac:dyDescent="0.2">
      <c r="A26" s="506" t="s">
        <v>109</v>
      </c>
      <c r="B26" s="333" t="s">
        <v>110</v>
      </c>
      <c r="C26" s="344"/>
      <c r="D26" s="344"/>
      <c r="E26" s="401"/>
      <c r="F26" s="344"/>
      <c r="G26" s="344"/>
      <c r="H26" s="344"/>
      <c r="I26" s="344"/>
      <c r="J26" s="335"/>
    </row>
    <row r="27" spans="1:10" x14ac:dyDescent="0.2">
      <c r="A27" s="507"/>
      <c r="B27" s="273" t="s">
        <v>111</v>
      </c>
      <c r="C27" s="316"/>
      <c r="D27" s="316"/>
      <c r="E27" s="317"/>
      <c r="F27" s="316"/>
      <c r="G27" s="316"/>
      <c r="H27" s="316"/>
      <c r="I27" s="316"/>
      <c r="J27" s="336"/>
    </row>
    <row r="28" spans="1:10" ht="26.25" thickBot="1" x14ac:dyDescent="0.25">
      <c r="A28" s="508"/>
      <c r="B28" s="337" t="s">
        <v>112</v>
      </c>
      <c r="C28" s="338" t="s">
        <v>136</v>
      </c>
      <c r="D28" s="347"/>
      <c r="E28" s="402"/>
      <c r="F28" s="347"/>
      <c r="G28" s="347"/>
      <c r="H28" s="347"/>
      <c r="I28" s="338" t="s">
        <v>136</v>
      </c>
      <c r="J28" s="348"/>
    </row>
    <row r="29" spans="1:10" x14ac:dyDescent="0.2">
      <c r="A29" s="506" t="s">
        <v>115</v>
      </c>
      <c r="B29" s="333" t="s">
        <v>116</v>
      </c>
      <c r="C29" s="344"/>
      <c r="D29" s="344"/>
      <c r="E29" s="401"/>
      <c r="F29" s="344"/>
      <c r="G29" s="344"/>
      <c r="H29" s="344"/>
      <c r="I29" s="344"/>
      <c r="J29" s="335"/>
    </row>
    <row r="30" spans="1:10" ht="25.5" x14ac:dyDescent="0.2">
      <c r="A30" s="507"/>
      <c r="B30" s="273" t="s">
        <v>117</v>
      </c>
      <c r="C30" s="330"/>
      <c r="D30" s="332" t="s">
        <v>118</v>
      </c>
      <c r="E30" s="331"/>
      <c r="F30" s="330"/>
      <c r="G30" s="332" t="s">
        <v>118</v>
      </c>
      <c r="H30" s="330"/>
      <c r="I30" s="330"/>
      <c r="J30" s="403" t="s">
        <v>118</v>
      </c>
    </row>
    <row r="31" spans="1:10" ht="26.25" thickBot="1" x14ac:dyDescent="0.25">
      <c r="A31" s="508"/>
      <c r="B31" s="337" t="s">
        <v>119</v>
      </c>
      <c r="C31" s="404" t="s">
        <v>120</v>
      </c>
      <c r="D31" s="404" t="s">
        <v>120</v>
      </c>
      <c r="E31" s="404" t="s">
        <v>120</v>
      </c>
      <c r="F31" s="404" t="s">
        <v>120</v>
      </c>
      <c r="G31" s="404" t="s">
        <v>120</v>
      </c>
      <c r="H31" s="404" t="s">
        <v>120</v>
      </c>
      <c r="I31" s="404" t="s">
        <v>120</v>
      </c>
      <c r="J31" s="405" t="s">
        <v>120</v>
      </c>
    </row>
    <row r="32" spans="1:10" x14ac:dyDescent="0.2">
      <c r="A32" s="517" t="s">
        <v>5</v>
      </c>
      <c r="B32" s="352" t="s">
        <v>121</v>
      </c>
      <c r="C32" s="353" t="e">
        <f>SUM('CUSTOS FIXOS L7'!E5:E15,'CUSTOS FIXOS L7'!E18:E23)*4</f>
        <v>#DIV/0!</v>
      </c>
      <c r="D32" s="353" t="e">
        <f>SUM('CUSTOS FIXOS L7'!E5:E15,'CUSTOS FIXOS L7'!E18:E23)*4</f>
        <v>#DIV/0!</v>
      </c>
      <c r="E32" s="406" t="e">
        <f>SUM('CUSTOS FIXOS L7'!E5:E15,'CUSTOS FIXOS L7'!E18:E23)*4</f>
        <v>#DIV/0!</v>
      </c>
      <c r="F32" s="353" t="e">
        <f>SUM('CUSTOS FIXOS L7'!E5:E15,'CUSTOS FIXOS L7'!E18:E23)*4</f>
        <v>#DIV/0!</v>
      </c>
      <c r="G32" s="353" t="e">
        <f>SUM('CUSTOS FIXOS L7'!E5:E15,'CUSTOS FIXOS L7'!E18:E23)*4</f>
        <v>#DIV/0!</v>
      </c>
      <c r="H32" s="353" t="e">
        <f>SUM('CUSTOS FIXOS L7'!E5:E15,'CUSTOS FIXOS L7'!E18:E23)*4</f>
        <v>#DIV/0!</v>
      </c>
      <c r="I32" s="353" t="e">
        <f>SUM('CUSTOS FIXOS L7'!E5:E15,'CUSTOS FIXOS L7'!E18:E23)*4</f>
        <v>#DIV/0!</v>
      </c>
      <c r="J32" s="354" t="e">
        <f>SUM('CUSTOS FIXOS L7'!E5:E15,'CUSTOS FIXOS L7'!E18:E23)*4</f>
        <v>#DIV/0!</v>
      </c>
    </row>
    <row r="33" spans="1:10" x14ac:dyDescent="0.2">
      <c r="A33" s="518"/>
      <c r="B33" s="320" t="s">
        <v>122</v>
      </c>
      <c r="C33" s="321" t="e">
        <f>C32/$J$42</f>
        <v>#DIV/0!</v>
      </c>
      <c r="D33" s="321" t="e">
        <f t="shared" ref="D33:J33" si="4">D32/$J$42</f>
        <v>#DIV/0!</v>
      </c>
      <c r="E33" s="321" t="e">
        <f t="shared" si="4"/>
        <v>#DIV/0!</v>
      </c>
      <c r="F33" s="321" t="e">
        <f t="shared" si="4"/>
        <v>#DIV/0!</v>
      </c>
      <c r="G33" s="321" t="e">
        <f t="shared" si="4"/>
        <v>#DIV/0!</v>
      </c>
      <c r="H33" s="321" t="e">
        <f t="shared" si="4"/>
        <v>#DIV/0!</v>
      </c>
      <c r="I33" s="321" t="e">
        <f t="shared" si="4"/>
        <v>#DIV/0!</v>
      </c>
      <c r="J33" s="355" t="e">
        <f t="shared" si="4"/>
        <v>#DIV/0!</v>
      </c>
    </row>
    <row r="34" spans="1:10" x14ac:dyDescent="0.2">
      <c r="A34" s="518"/>
      <c r="B34" s="318" t="s">
        <v>123</v>
      </c>
      <c r="C34" s="319" t="e">
        <f>J13+C32</f>
        <v>#DIV/0!</v>
      </c>
      <c r="D34" s="319" t="e">
        <f>D32+C34</f>
        <v>#DIV/0!</v>
      </c>
      <c r="E34" s="319" t="e">
        <f t="shared" ref="E34:J35" si="5">E32+D34</f>
        <v>#DIV/0!</v>
      </c>
      <c r="F34" s="319" t="e">
        <f t="shared" si="5"/>
        <v>#DIV/0!</v>
      </c>
      <c r="G34" s="319" t="e">
        <f t="shared" si="5"/>
        <v>#DIV/0!</v>
      </c>
      <c r="H34" s="319" t="e">
        <f t="shared" si="5"/>
        <v>#DIV/0!</v>
      </c>
      <c r="I34" s="319" t="e">
        <f t="shared" si="5"/>
        <v>#DIV/0!</v>
      </c>
      <c r="J34" s="356" t="e">
        <f t="shared" si="5"/>
        <v>#DIV/0!</v>
      </c>
    </row>
    <row r="35" spans="1:10" ht="13.5" thickBot="1" x14ac:dyDescent="0.25">
      <c r="A35" s="519"/>
      <c r="B35" s="357" t="s">
        <v>124</v>
      </c>
      <c r="C35" s="407" t="e">
        <f>J14+C33</f>
        <v>#DIV/0!</v>
      </c>
      <c r="D35" s="407" t="e">
        <f>D33+C35</f>
        <v>#DIV/0!</v>
      </c>
      <c r="E35" s="407" t="e">
        <f t="shared" si="5"/>
        <v>#DIV/0!</v>
      </c>
      <c r="F35" s="407" t="e">
        <f t="shared" si="5"/>
        <v>#DIV/0!</v>
      </c>
      <c r="G35" s="407" t="e">
        <f t="shared" si="5"/>
        <v>#DIV/0!</v>
      </c>
      <c r="H35" s="407" t="e">
        <f t="shared" si="5"/>
        <v>#DIV/0!</v>
      </c>
      <c r="I35" s="407" t="e">
        <f t="shared" si="5"/>
        <v>#DIV/0!</v>
      </c>
      <c r="J35" s="408" t="e">
        <f t="shared" si="5"/>
        <v>#DIV/0!</v>
      </c>
    </row>
    <row r="36" spans="1:10" x14ac:dyDescent="0.2">
      <c r="A36" s="520" t="s">
        <v>125</v>
      </c>
      <c r="B36" s="361" t="s">
        <v>126</v>
      </c>
      <c r="C36" s="362">
        <f>'CUSTOS VARIÁVEIS L7'!I26/12</f>
        <v>0</v>
      </c>
      <c r="D36" s="362">
        <f>'CUSTOS VARIÁVEIS L7'!I26/12</f>
        <v>0</v>
      </c>
      <c r="E36" s="409">
        <f>'CUSTOS VARIÁVEIS L7'!I26/12</f>
        <v>0</v>
      </c>
      <c r="F36" s="362">
        <f>'CUSTOS VARIÁVEIS L7'!I26/12</f>
        <v>0</v>
      </c>
      <c r="G36" s="362">
        <f>'CUSTOS VARIÁVEIS L7'!I26/12</f>
        <v>0</v>
      </c>
      <c r="H36" s="362">
        <f>'CUSTOS VARIÁVEIS L7'!I26/12</f>
        <v>0</v>
      </c>
      <c r="I36" s="362">
        <f>'CUSTOS VARIÁVEIS L7'!I26/12</f>
        <v>0</v>
      </c>
      <c r="J36" s="363">
        <f>'CUSTOS VARIÁVEIS L7'!I26/12</f>
        <v>0</v>
      </c>
    </row>
    <row r="37" spans="1:10" x14ac:dyDescent="0.2">
      <c r="A37" s="521"/>
      <c r="B37" s="324" t="s">
        <v>122</v>
      </c>
      <c r="C37" s="325" t="e">
        <f>C36/$J$42</f>
        <v>#DIV/0!</v>
      </c>
      <c r="D37" s="325" t="e">
        <f t="shared" ref="D37:J37" si="6">D36/$J$42</f>
        <v>#DIV/0!</v>
      </c>
      <c r="E37" s="325" t="e">
        <f t="shared" si="6"/>
        <v>#DIV/0!</v>
      </c>
      <c r="F37" s="325" t="e">
        <f t="shared" si="6"/>
        <v>#DIV/0!</v>
      </c>
      <c r="G37" s="325" t="e">
        <f t="shared" si="6"/>
        <v>#DIV/0!</v>
      </c>
      <c r="H37" s="325" t="e">
        <f t="shared" si="6"/>
        <v>#DIV/0!</v>
      </c>
      <c r="I37" s="325" t="e">
        <f t="shared" si="6"/>
        <v>#DIV/0!</v>
      </c>
      <c r="J37" s="364" t="e">
        <f t="shared" si="6"/>
        <v>#DIV/0!</v>
      </c>
    </row>
    <row r="38" spans="1:10" x14ac:dyDescent="0.2">
      <c r="A38" s="521"/>
      <c r="B38" s="322" t="s">
        <v>123</v>
      </c>
      <c r="C38" s="323">
        <f>J17+C36</f>
        <v>0</v>
      </c>
      <c r="D38" s="323">
        <f>D36+C38</f>
        <v>0</v>
      </c>
      <c r="E38" s="323">
        <f t="shared" ref="E38:J39" si="7">E36+D38</f>
        <v>0</v>
      </c>
      <c r="F38" s="323">
        <f t="shared" si="7"/>
        <v>0</v>
      </c>
      <c r="G38" s="323">
        <f t="shared" si="7"/>
        <v>0</v>
      </c>
      <c r="H38" s="323">
        <f t="shared" si="7"/>
        <v>0</v>
      </c>
      <c r="I38" s="323">
        <f t="shared" si="7"/>
        <v>0</v>
      </c>
      <c r="J38" s="365">
        <f t="shared" si="7"/>
        <v>0</v>
      </c>
    </row>
    <row r="39" spans="1:10" ht="13.5" thickBot="1" x14ac:dyDescent="0.25">
      <c r="A39" s="522"/>
      <c r="B39" s="366" t="s">
        <v>124</v>
      </c>
      <c r="C39" s="367" t="e">
        <f>J18+C37</f>
        <v>#DIV/0!</v>
      </c>
      <c r="D39" s="367" t="e">
        <f>D37+C39</f>
        <v>#DIV/0!</v>
      </c>
      <c r="E39" s="367" t="e">
        <f t="shared" si="7"/>
        <v>#DIV/0!</v>
      </c>
      <c r="F39" s="367" t="e">
        <f t="shared" si="7"/>
        <v>#DIV/0!</v>
      </c>
      <c r="G39" s="367" t="e">
        <f t="shared" si="7"/>
        <v>#DIV/0!</v>
      </c>
      <c r="H39" s="367" t="e">
        <f t="shared" si="7"/>
        <v>#DIV/0!</v>
      </c>
      <c r="I39" s="367" t="e">
        <f t="shared" si="7"/>
        <v>#DIV/0!</v>
      </c>
      <c r="J39" s="368" t="e">
        <f t="shared" si="7"/>
        <v>#DIV/0!</v>
      </c>
    </row>
    <row r="40" spans="1:10" x14ac:dyDescent="0.2">
      <c r="A40" s="523" t="s">
        <v>127</v>
      </c>
      <c r="B40" s="378" t="s">
        <v>121</v>
      </c>
      <c r="C40" s="379" t="e">
        <f>C32+C36</f>
        <v>#DIV/0!</v>
      </c>
      <c r="D40" s="379" t="e">
        <f t="shared" ref="D40:J40" si="8">D32+D36</f>
        <v>#DIV/0!</v>
      </c>
      <c r="E40" s="379" t="e">
        <f t="shared" si="8"/>
        <v>#DIV/0!</v>
      </c>
      <c r="F40" s="379" t="e">
        <f t="shared" si="8"/>
        <v>#DIV/0!</v>
      </c>
      <c r="G40" s="379" t="e">
        <f t="shared" si="8"/>
        <v>#DIV/0!</v>
      </c>
      <c r="H40" s="379" t="e">
        <f t="shared" si="8"/>
        <v>#DIV/0!</v>
      </c>
      <c r="I40" s="379" t="e">
        <f t="shared" si="8"/>
        <v>#DIV/0!</v>
      </c>
      <c r="J40" s="380" t="e">
        <f t="shared" si="8"/>
        <v>#DIV/0!</v>
      </c>
    </row>
    <row r="41" spans="1:10" x14ac:dyDescent="0.2">
      <c r="A41" s="524"/>
      <c r="B41" s="328" t="s">
        <v>122</v>
      </c>
      <c r="C41" s="329" t="e">
        <f>C40/$J$42</f>
        <v>#DIV/0!</v>
      </c>
      <c r="D41" s="329" t="e">
        <f t="shared" ref="D41:J41" si="9">D40/$J$42</f>
        <v>#DIV/0!</v>
      </c>
      <c r="E41" s="329" t="e">
        <f t="shared" si="9"/>
        <v>#DIV/0!</v>
      </c>
      <c r="F41" s="329" t="e">
        <f t="shared" si="9"/>
        <v>#DIV/0!</v>
      </c>
      <c r="G41" s="329" t="e">
        <f t="shared" si="9"/>
        <v>#DIV/0!</v>
      </c>
      <c r="H41" s="329" t="e">
        <f t="shared" si="9"/>
        <v>#DIV/0!</v>
      </c>
      <c r="I41" s="329" t="e">
        <f t="shared" si="9"/>
        <v>#DIV/0!</v>
      </c>
      <c r="J41" s="381" t="e">
        <f t="shared" si="9"/>
        <v>#DIV/0!</v>
      </c>
    </row>
    <row r="42" spans="1:10" x14ac:dyDescent="0.2">
      <c r="A42" s="524"/>
      <c r="B42" s="326" t="s">
        <v>123</v>
      </c>
      <c r="C42" s="327" t="e">
        <f>J21+C40</f>
        <v>#DIV/0!</v>
      </c>
      <c r="D42" s="327" t="e">
        <f>D40+C42</f>
        <v>#DIV/0!</v>
      </c>
      <c r="E42" s="327" t="e">
        <f t="shared" ref="E42:J43" si="10">E40+D42</f>
        <v>#DIV/0!</v>
      </c>
      <c r="F42" s="327" t="e">
        <f t="shared" si="10"/>
        <v>#DIV/0!</v>
      </c>
      <c r="G42" s="327" t="e">
        <f t="shared" si="10"/>
        <v>#DIV/0!</v>
      </c>
      <c r="H42" s="327" t="e">
        <f t="shared" si="10"/>
        <v>#DIV/0!</v>
      </c>
      <c r="I42" s="327" t="e">
        <f t="shared" si="10"/>
        <v>#DIV/0!</v>
      </c>
      <c r="J42" s="382" t="e">
        <f t="shared" si="10"/>
        <v>#DIV/0!</v>
      </c>
    </row>
    <row r="43" spans="1:10" ht="13.5" thickBot="1" x14ac:dyDescent="0.25">
      <c r="A43" s="525"/>
      <c r="B43" s="383" t="s">
        <v>124</v>
      </c>
      <c r="C43" s="384" t="e">
        <f>J22+C41</f>
        <v>#DIV/0!</v>
      </c>
      <c r="D43" s="384" t="e">
        <f>D41+C43</f>
        <v>#DIV/0!</v>
      </c>
      <c r="E43" s="384" t="e">
        <f t="shared" si="10"/>
        <v>#DIV/0!</v>
      </c>
      <c r="F43" s="384" t="e">
        <f t="shared" si="10"/>
        <v>#DIV/0!</v>
      </c>
      <c r="G43" s="384" t="e">
        <f t="shared" si="10"/>
        <v>#DIV/0!</v>
      </c>
      <c r="H43" s="384" t="e">
        <f t="shared" si="10"/>
        <v>#DIV/0!</v>
      </c>
      <c r="I43" s="384" t="e">
        <f t="shared" si="10"/>
        <v>#DIV/0!</v>
      </c>
      <c r="J43" s="385" t="e">
        <f t="shared" si="10"/>
        <v>#DIV/0!</v>
      </c>
    </row>
    <row r="45" spans="1:10" ht="28.15" customHeight="1" x14ac:dyDescent="0.2">
      <c r="A45" s="526" t="s">
        <v>137</v>
      </c>
      <c r="B45" s="527"/>
      <c r="C45" s="527"/>
      <c r="D45" s="527"/>
      <c r="E45" s="527"/>
      <c r="F45" s="527"/>
      <c r="G45" s="527"/>
      <c r="H45" s="527"/>
      <c r="I45" s="527"/>
      <c r="J45" s="528"/>
    </row>
  </sheetData>
  <mergeCells count="19">
    <mergeCell ref="A45:J45"/>
    <mergeCell ref="C24:J24"/>
    <mergeCell ref="A26:A28"/>
    <mergeCell ref="A29:A31"/>
    <mergeCell ref="A32:A35"/>
    <mergeCell ref="A36:A39"/>
    <mergeCell ref="A40:A43"/>
    <mergeCell ref="B24:B25"/>
    <mergeCell ref="A8:A10"/>
    <mergeCell ref="A11:A14"/>
    <mergeCell ref="A15:A18"/>
    <mergeCell ref="A19:A22"/>
    <mergeCell ref="A24:A25"/>
    <mergeCell ref="A5:A7"/>
    <mergeCell ref="B1:J1"/>
    <mergeCell ref="A3:A4"/>
    <mergeCell ref="B3:B4"/>
    <mergeCell ref="C3:D3"/>
    <mergeCell ref="F3:J3"/>
  </mergeCells>
  <pageMargins left="0.511811024" right="0.511811024" top="0.78740157499999996" bottom="0.78740157499999996" header="0.31496062000000002" footer="0.31496062000000002"/>
  <pageSetup paperSize="9" scale="64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Planilha26">
    <tabColor theme="2" tint="-0.249977111117893"/>
    <pageSetUpPr fitToPage="1"/>
  </sheetPr>
  <dimension ref="A1:K23"/>
  <sheetViews>
    <sheetView zoomScale="70" zoomScaleNormal="70" workbookViewId="0">
      <selection activeCell="J12" sqref="J12:J14"/>
    </sheetView>
  </sheetViews>
  <sheetFormatPr defaultColWidth="9.140625" defaultRowHeight="15.75" x14ac:dyDescent="0.2"/>
  <cols>
    <col min="1" max="1" width="12" style="301" customWidth="1"/>
    <col min="2" max="2" width="58.42578125" style="301" bestFit="1" customWidth="1"/>
    <col min="3" max="3" width="15.28515625" style="314" customWidth="1"/>
    <col min="4" max="4" width="5.7109375" style="315" customWidth="1"/>
    <col min="5" max="5" width="12.28515625" style="301" customWidth="1"/>
    <col min="6" max="6" width="11.28515625" style="301" customWidth="1"/>
    <col min="7" max="7" width="15.28515625" style="301" customWidth="1"/>
    <col min="8" max="8" width="9.7109375" style="301" bestFit="1" customWidth="1"/>
    <col min="9" max="9" width="11" style="301" customWidth="1"/>
    <col min="10" max="10" width="10.5703125" style="301" customWidth="1"/>
    <col min="11" max="11" width="10.7109375" style="301" customWidth="1"/>
    <col min="12" max="16384" width="9.140625" style="301"/>
  </cols>
  <sheetData>
    <row r="1" spans="1:11" s="54" customFormat="1" ht="15" customHeight="1" x14ac:dyDescent="0.2">
      <c r="A1" s="77" t="s">
        <v>138</v>
      </c>
      <c r="B1" s="532" t="s">
        <v>139</v>
      </c>
      <c r="C1" s="532"/>
      <c r="D1" s="532"/>
      <c r="E1" s="532"/>
      <c r="F1" s="532"/>
      <c r="G1" s="532"/>
      <c r="H1" s="532"/>
      <c r="I1" s="532"/>
      <c r="J1" s="532"/>
      <c r="K1" s="532"/>
    </row>
    <row r="2" spans="1:11" ht="15" customHeight="1" x14ac:dyDescent="0.25">
      <c r="A2" s="296"/>
      <c r="B2" s="297"/>
      <c r="C2" s="55"/>
      <c r="D2" s="298"/>
      <c r="E2" s="298"/>
      <c r="F2" s="299"/>
      <c r="G2" s="300"/>
    </row>
    <row r="3" spans="1:11" ht="15" customHeight="1" x14ac:dyDescent="0.2">
      <c r="A3" s="533" t="s">
        <v>140</v>
      </c>
      <c r="B3" s="534"/>
      <c r="C3" s="534"/>
      <c r="D3" s="534"/>
      <c r="E3" s="534"/>
      <c r="F3" s="534"/>
      <c r="G3" s="534"/>
      <c r="H3" s="534"/>
      <c r="I3" s="534"/>
      <c r="J3" s="534"/>
      <c r="K3" s="535"/>
    </row>
    <row r="4" spans="1:11" ht="15" customHeight="1" x14ac:dyDescent="0.25">
      <c r="A4" s="281" t="s">
        <v>141</v>
      </c>
      <c r="B4" s="282"/>
      <c r="C4" s="282"/>
      <c r="D4" s="283"/>
      <c r="E4" s="284"/>
      <c r="F4" s="285"/>
      <c r="G4" s="303"/>
      <c r="H4" s="303"/>
      <c r="I4" s="303"/>
      <c r="J4" s="304"/>
      <c r="K4" s="462"/>
    </row>
    <row r="5" spans="1:11" ht="15" customHeight="1" x14ac:dyDescent="0.25">
      <c r="A5" s="281" t="s">
        <v>142</v>
      </c>
      <c r="B5" s="282"/>
      <c r="C5" s="282"/>
      <c r="D5" s="283"/>
      <c r="E5" s="284"/>
      <c r="F5" s="285"/>
      <c r="G5" s="303"/>
      <c r="H5" s="303"/>
      <c r="I5" s="303"/>
      <c r="J5" s="304"/>
      <c r="K5" s="462"/>
    </row>
    <row r="6" spans="1:11" ht="15" customHeight="1" x14ac:dyDescent="0.25">
      <c r="A6" s="281" t="s">
        <v>143</v>
      </c>
      <c r="B6" s="282"/>
      <c r="C6" s="282"/>
      <c r="D6" s="283"/>
      <c r="E6" s="284"/>
      <c r="F6" s="285"/>
      <c r="G6" s="303"/>
      <c r="H6" s="303"/>
      <c r="I6" s="303"/>
      <c r="J6" s="304"/>
      <c r="K6" s="292">
        <f>K4+K5</f>
        <v>0</v>
      </c>
    </row>
    <row r="7" spans="1:11" ht="15" customHeight="1" x14ac:dyDescent="0.25">
      <c r="A7" s="281" t="s">
        <v>144</v>
      </c>
      <c r="B7" s="282"/>
      <c r="C7" s="282"/>
      <c r="D7" s="283"/>
      <c r="E7" s="284"/>
      <c r="F7" s="285"/>
      <c r="G7" s="303"/>
      <c r="H7" s="303"/>
      <c r="I7" s="303"/>
      <c r="J7" s="304"/>
      <c r="K7" s="462"/>
    </row>
    <row r="8" spans="1:11" ht="15" customHeight="1" x14ac:dyDescent="0.25">
      <c r="A8" s="286" t="s">
        <v>145</v>
      </c>
      <c r="B8" s="287"/>
      <c r="C8" s="287"/>
      <c r="D8" s="283"/>
      <c r="E8" s="287"/>
      <c r="F8" s="285"/>
      <c r="G8" s="303"/>
      <c r="H8" s="303"/>
      <c r="I8" s="303"/>
      <c r="J8" s="304"/>
      <c r="K8" s="462"/>
    </row>
    <row r="9" spans="1:11" ht="15" customHeight="1" x14ac:dyDescent="0.25">
      <c r="A9" s="286" t="s">
        <v>146</v>
      </c>
      <c r="B9" s="287"/>
      <c r="C9" s="287"/>
      <c r="D9" s="283"/>
      <c r="E9" s="287"/>
      <c r="F9" s="285"/>
      <c r="G9" s="303"/>
      <c r="H9" s="303"/>
      <c r="I9" s="303"/>
      <c r="J9" s="304"/>
      <c r="K9" s="462"/>
    </row>
    <row r="10" spans="1:11" ht="15" customHeight="1" x14ac:dyDescent="0.25">
      <c r="A10" s="286" t="s">
        <v>147</v>
      </c>
      <c r="B10" s="287"/>
      <c r="C10" s="287"/>
      <c r="D10" s="283"/>
      <c r="E10" s="287"/>
      <c r="F10" s="285"/>
      <c r="G10" s="303"/>
      <c r="H10" s="303"/>
      <c r="I10" s="303"/>
      <c r="J10" s="304"/>
      <c r="K10" s="292">
        <f>J11/(1-J11)</f>
        <v>0</v>
      </c>
    </row>
    <row r="11" spans="1:11" ht="15" customHeight="1" x14ac:dyDescent="0.25">
      <c r="A11" s="288" t="s">
        <v>148</v>
      </c>
      <c r="B11" s="289"/>
      <c r="C11" s="289"/>
      <c r="D11" s="283"/>
      <c r="E11" s="303"/>
      <c r="F11" s="285"/>
      <c r="G11" s="290"/>
      <c r="H11" s="303"/>
      <c r="I11" s="304"/>
      <c r="J11" s="595">
        <f>J12+J13+J14</f>
        <v>0</v>
      </c>
      <c r="K11" s="305"/>
    </row>
    <row r="12" spans="1:11" ht="15" customHeight="1" x14ac:dyDescent="0.25">
      <c r="A12" s="281" t="s">
        <v>149</v>
      </c>
      <c r="B12" s="282"/>
      <c r="C12" s="287"/>
      <c r="D12" s="283"/>
      <c r="E12" s="303"/>
      <c r="F12" s="285"/>
      <c r="G12" s="291"/>
      <c r="H12" s="303"/>
      <c r="I12" s="304"/>
      <c r="J12" s="462"/>
      <c r="K12" s="306"/>
    </row>
    <row r="13" spans="1:11" ht="15" customHeight="1" x14ac:dyDescent="0.25">
      <c r="A13" s="281" t="s">
        <v>150</v>
      </c>
      <c r="B13" s="282"/>
      <c r="C13" s="287"/>
      <c r="D13" s="283"/>
      <c r="E13" s="303"/>
      <c r="F13" s="285"/>
      <c r="G13" s="291"/>
      <c r="H13" s="303"/>
      <c r="I13" s="304"/>
      <c r="J13" s="462"/>
      <c r="K13" s="306"/>
    </row>
    <row r="14" spans="1:11" ht="15" customHeight="1" x14ac:dyDescent="0.25">
      <c r="A14" s="281" t="s">
        <v>151</v>
      </c>
      <c r="B14" s="282"/>
      <c r="C14" s="287"/>
      <c r="D14" s="283"/>
      <c r="E14" s="303"/>
      <c r="F14" s="285"/>
      <c r="G14" s="291"/>
      <c r="H14" s="303"/>
      <c r="I14" s="304"/>
      <c r="J14" s="462"/>
      <c r="K14" s="307"/>
    </row>
    <row r="15" spans="1:11" ht="15" customHeight="1" x14ac:dyDescent="0.25">
      <c r="A15" s="274"/>
      <c r="B15" s="275"/>
      <c r="C15" s="276"/>
      <c r="D15" s="277"/>
      <c r="E15" s="278"/>
      <c r="F15" s="279"/>
      <c r="G15" s="280"/>
    </row>
    <row r="16" spans="1:11" ht="15" customHeight="1" x14ac:dyDescent="0.2">
      <c r="A16" s="293" t="s">
        <v>152</v>
      </c>
      <c r="B16" s="294" t="s">
        <v>153</v>
      </c>
      <c r="C16" s="536" t="s">
        <v>154</v>
      </c>
      <c r="D16" s="536"/>
      <c r="E16" s="536"/>
      <c r="F16" s="536"/>
      <c r="G16" s="536"/>
      <c r="H16" s="536"/>
      <c r="I16" s="536"/>
      <c r="J16" s="536"/>
      <c r="K16" s="295">
        <f>(1+K6+K8)*(1+K9)*(1+K10)</f>
        <v>1</v>
      </c>
    </row>
    <row r="17" spans="1:11" ht="15" customHeight="1" x14ac:dyDescent="0.2">
      <c r="A17" s="293" t="s">
        <v>155</v>
      </c>
      <c r="B17" s="294" t="s">
        <v>156</v>
      </c>
      <c r="C17" s="536" t="s">
        <v>157</v>
      </c>
      <c r="D17" s="536"/>
      <c r="E17" s="536"/>
      <c r="F17" s="536"/>
      <c r="G17" s="536"/>
      <c r="H17" s="536"/>
      <c r="I17" s="536"/>
      <c r="J17" s="536"/>
      <c r="K17" s="295">
        <f>ROUND(((1+K7+K8)*(1+K9)*(1+K10)),2)</f>
        <v>1</v>
      </c>
    </row>
    <row r="18" spans="1:11" ht="15" customHeight="1" x14ac:dyDescent="0.2">
      <c r="A18" s="293" t="s">
        <v>158</v>
      </c>
      <c r="B18" s="294" t="s">
        <v>159</v>
      </c>
      <c r="C18" s="536" t="s">
        <v>160</v>
      </c>
      <c r="D18" s="536"/>
      <c r="E18" s="536"/>
      <c r="F18" s="536"/>
      <c r="G18" s="536"/>
      <c r="H18" s="536"/>
      <c r="I18" s="536"/>
      <c r="J18" s="536"/>
      <c r="K18" s="295">
        <f>ROUND(((1+K8)*(1+K9)*(1+K10)),2)</f>
        <v>1</v>
      </c>
    </row>
    <row r="19" spans="1:11" ht="15" customHeight="1" x14ac:dyDescent="0.2">
      <c r="A19" s="293" t="s">
        <v>161</v>
      </c>
      <c r="B19" s="294" t="s">
        <v>17</v>
      </c>
      <c r="C19" s="536" t="s">
        <v>162</v>
      </c>
      <c r="D19" s="536"/>
      <c r="E19" s="536"/>
      <c r="F19" s="536"/>
      <c r="G19" s="536"/>
      <c r="H19" s="536"/>
      <c r="I19" s="536"/>
      <c r="J19" s="536"/>
      <c r="K19" s="295">
        <f>ROUND(((1+K9)*(1+K10)),2)</f>
        <v>1</v>
      </c>
    </row>
    <row r="20" spans="1:11" ht="15" customHeight="1" x14ac:dyDescent="0.25">
      <c r="A20" s="308"/>
      <c r="B20" s="302"/>
      <c r="C20" s="309"/>
      <c r="D20" s="310"/>
      <c r="E20" s="311"/>
      <c r="F20" s="312"/>
      <c r="G20" s="313"/>
    </row>
    <row r="21" spans="1:11" ht="15" customHeight="1" x14ac:dyDescent="0.2">
      <c r="A21" s="529" t="s">
        <v>163</v>
      </c>
      <c r="B21" s="530"/>
      <c r="C21" s="530"/>
      <c r="D21" s="530"/>
      <c r="E21" s="530"/>
      <c r="F21" s="530"/>
      <c r="G21" s="530"/>
      <c r="H21" s="530"/>
      <c r="I21" s="530"/>
      <c r="J21" s="530"/>
      <c r="K21" s="531"/>
    </row>
    <row r="22" spans="1:11" ht="15" customHeight="1" x14ac:dyDescent="0.25">
      <c r="A22" s="308"/>
      <c r="B22" s="302"/>
      <c r="C22" s="309"/>
      <c r="D22" s="310"/>
      <c r="E22" s="311"/>
      <c r="F22" s="312"/>
      <c r="G22" s="313"/>
    </row>
    <row r="23" spans="1:11" ht="15" customHeight="1" x14ac:dyDescent="0.2"/>
  </sheetData>
  <mergeCells count="7">
    <mergeCell ref="A21:K21"/>
    <mergeCell ref="B1:K1"/>
    <mergeCell ref="A3:K3"/>
    <mergeCell ref="C16:J16"/>
    <mergeCell ref="C17:J17"/>
    <mergeCell ref="C18:J18"/>
    <mergeCell ref="C19:J19"/>
  </mergeCells>
  <phoneticPr fontId="47" type="noConversion"/>
  <printOptions horizontalCentered="1"/>
  <pageMargins left="0.51181102362204722" right="0.51181102362204722" top="0.78740157480314965" bottom="0.78740157480314965" header="0.31496062992125984" footer="0.31496062992125984"/>
  <pageSetup paperSize="9" scale="80" orientation="landscape" horizontalDpi="300" verticalDpi="300" r:id="rId1"/>
  <headerFooter>
    <oddFooter>Página &amp;P&amp;R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12">
    <tabColor theme="9" tint="-0.499984740745262"/>
    <pageSetUpPr fitToPage="1"/>
  </sheetPr>
  <dimension ref="A1:K108"/>
  <sheetViews>
    <sheetView topLeftCell="B1" zoomScale="85" zoomScaleNormal="85" workbookViewId="0">
      <selection activeCell="C13" sqref="C13:C21"/>
    </sheetView>
  </sheetViews>
  <sheetFormatPr defaultColWidth="9.140625" defaultRowHeight="12.75" x14ac:dyDescent="0.2"/>
  <cols>
    <col min="1" max="1" width="10.42578125" style="200" bestFit="1" customWidth="1"/>
    <col min="2" max="2" width="59" style="200" customWidth="1"/>
    <col min="3" max="3" width="10.7109375" style="207" customWidth="1"/>
    <col min="4" max="4" width="13.28515625" style="200" customWidth="1"/>
    <col min="5" max="8" width="5.42578125" style="204" customWidth="1"/>
    <col min="9" max="9" width="26" style="204" customWidth="1"/>
    <col min="10" max="10" width="5.7109375" style="204" customWidth="1"/>
    <col min="11" max="11" width="5.42578125" style="204" customWidth="1"/>
    <col min="12" max="240" width="9.140625" style="200"/>
    <col min="241" max="241" width="8" style="200" customWidth="1"/>
    <col min="242" max="242" width="48.42578125" style="200" bestFit="1" customWidth="1"/>
    <col min="243" max="243" width="12.7109375" style="200" customWidth="1"/>
    <col min="244" max="244" width="9.42578125" style="200" customWidth="1"/>
    <col min="245" max="245" width="15.7109375" style="200" customWidth="1"/>
    <col min="246" max="246" width="12.28515625" style="200" customWidth="1"/>
    <col min="247" max="247" width="9.140625" style="200"/>
    <col min="248" max="248" width="16" style="200" customWidth="1"/>
    <col min="249" max="249" width="23.42578125" style="200" customWidth="1"/>
    <col min="250" max="250" width="10.42578125" style="200" bestFit="1" customWidth="1"/>
    <col min="251" max="252" width="10.140625" style="200" customWidth="1"/>
    <col min="253" max="253" width="26.7109375" style="200" customWidth="1"/>
    <col min="254" max="254" width="54.28515625" style="200" bestFit="1" customWidth="1"/>
    <col min="255" max="496" width="9.140625" style="200"/>
    <col min="497" max="497" width="8" style="200" customWidth="1"/>
    <col min="498" max="498" width="48.42578125" style="200" bestFit="1" customWidth="1"/>
    <col min="499" max="499" width="12.7109375" style="200" customWidth="1"/>
    <col min="500" max="500" width="9.42578125" style="200" customWidth="1"/>
    <col min="501" max="501" width="15.7109375" style="200" customWidth="1"/>
    <col min="502" max="502" width="12.28515625" style="200" customWidth="1"/>
    <col min="503" max="503" width="9.140625" style="200"/>
    <col min="504" max="504" width="16" style="200" customWidth="1"/>
    <col min="505" max="505" width="23.42578125" style="200" customWidth="1"/>
    <col min="506" max="506" width="10.42578125" style="200" bestFit="1" customWidth="1"/>
    <col min="507" max="508" width="10.140625" style="200" customWidth="1"/>
    <col min="509" max="509" width="26.7109375" style="200" customWidth="1"/>
    <col min="510" max="510" width="54.28515625" style="200" bestFit="1" customWidth="1"/>
    <col min="511" max="752" width="9.140625" style="200"/>
    <col min="753" max="753" width="8" style="200" customWidth="1"/>
    <col min="754" max="754" width="48.42578125" style="200" bestFit="1" customWidth="1"/>
    <col min="755" max="755" width="12.7109375" style="200" customWidth="1"/>
    <col min="756" max="756" width="9.42578125" style="200" customWidth="1"/>
    <col min="757" max="757" width="15.7109375" style="200" customWidth="1"/>
    <col min="758" max="758" width="12.28515625" style="200" customWidth="1"/>
    <col min="759" max="759" width="9.140625" style="200"/>
    <col min="760" max="760" width="16" style="200" customWidth="1"/>
    <col min="761" max="761" width="23.42578125" style="200" customWidth="1"/>
    <col min="762" max="762" width="10.42578125" style="200" bestFit="1" customWidth="1"/>
    <col min="763" max="764" width="10.140625" style="200" customWidth="1"/>
    <col min="765" max="765" width="26.7109375" style="200" customWidth="1"/>
    <col min="766" max="766" width="54.28515625" style="200" bestFit="1" customWidth="1"/>
    <col min="767" max="1008" width="9.140625" style="200"/>
    <col min="1009" max="1009" width="8" style="200" customWidth="1"/>
    <col min="1010" max="1010" width="48.42578125" style="200" bestFit="1" customWidth="1"/>
    <col min="1011" max="1011" width="12.7109375" style="200" customWidth="1"/>
    <col min="1012" max="1012" width="9.42578125" style="200" customWidth="1"/>
    <col min="1013" max="1013" width="15.7109375" style="200" customWidth="1"/>
    <col min="1014" max="1014" width="12.28515625" style="200" customWidth="1"/>
    <col min="1015" max="1015" width="9.140625" style="200"/>
    <col min="1016" max="1016" width="16" style="200" customWidth="1"/>
    <col min="1017" max="1017" width="23.42578125" style="200" customWidth="1"/>
    <col min="1018" max="1018" width="10.42578125" style="200" bestFit="1" customWidth="1"/>
    <col min="1019" max="1020" width="10.140625" style="200" customWidth="1"/>
    <col min="1021" max="1021" width="26.7109375" style="200" customWidth="1"/>
    <col min="1022" max="1022" width="54.28515625" style="200" bestFit="1" customWidth="1"/>
    <col min="1023" max="1264" width="9.140625" style="200"/>
    <col min="1265" max="1265" width="8" style="200" customWidth="1"/>
    <col min="1266" max="1266" width="48.42578125" style="200" bestFit="1" customWidth="1"/>
    <col min="1267" max="1267" width="12.7109375" style="200" customWidth="1"/>
    <col min="1268" max="1268" width="9.42578125" style="200" customWidth="1"/>
    <col min="1269" max="1269" width="15.7109375" style="200" customWidth="1"/>
    <col min="1270" max="1270" width="12.28515625" style="200" customWidth="1"/>
    <col min="1271" max="1271" width="9.140625" style="200"/>
    <col min="1272" max="1272" width="16" style="200" customWidth="1"/>
    <col min="1273" max="1273" width="23.42578125" style="200" customWidth="1"/>
    <col min="1274" max="1274" width="10.42578125" style="200" bestFit="1" customWidth="1"/>
    <col min="1275" max="1276" width="10.140625" style="200" customWidth="1"/>
    <col min="1277" max="1277" width="26.7109375" style="200" customWidth="1"/>
    <col min="1278" max="1278" width="54.28515625" style="200" bestFit="1" customWidth="1"/>
    <col min="1279" max="1520" width="9.140625" style="200"/>
    <col min="1521" max="1521" width="8" style="200" customWidth="1"/>
    <col min="1522" max="1522" width="48.42578125" style="200" bestFit="1" customWidth="1"/>
    <col min="1523" max="1523" width="12.7109375" style="200" customWidth="1"/>
    <col min="1524" max="1524" width="9.42578125" style="200" customWidth="1"/>
    <col min="1525" max="1525" width="15.7109375" style="200" customWidth="1"/>
    <col min="1526" max="1526" width="12.28515625" style="200" customWidth="1"/>
    <col min="1527" max="1527" width="9.140625" style="200"/>
    <col min="1528" max="1528" width="16" style="200" customWidth="1"/>
    <col min="1529" max="1529" width="23.42578125" style="200" customWidth="1"/>
    <col min="1530" max="1530" width="10.42578125" style="200" bestFit="1" customWidth="1"/>
    <col min="1531" max="1532" width="10.140625" style="200" customWidth="1"/>
    <col min="1533" max="1533" width="26.7109375" style="200" customWidth="1"/>
    <col min="1534" max="1534" width="54.28515625" style="200" bestFit="1" customWidth="1"/>
    <col min="1535" max="1776" width="9.140625" style="200"/>
    <col min="1777" max="1777" width="8" style="200" customWidth="1"/>
    <col min="1778" max="1778" width="48.42578125" style="200" bestFit="1" customWidth="1"/>
    <col min="1779" max="1779" width="12.7109375" style="200" customWidth="1"/>
    <col min="1780" max="1780" width="9.42578125" style="200" customWidth="1"/>
    <col min="1781" max="1781" width="15.7109375" style="200" customWidth="1"/>
    <col min="1782" max="1782" width="12.28515625" style="200" customWidth="1"/>
    <col min="1783" max="1783" width="9.140625" style="200"/>
    <col min="1784" max="1784" width="16" style="200" customWidth="1"/>
    <col min="1785" max="1785" width="23.42578125" style="200" customWidth="1"/>
    <col min="1786" max="1786" width="10.42578125" style="200" bestFit="1" customWidth="1"/>
    <col min="1787" max="1788" width="10.140625" style="200" customWidth="1"/>
    <col min="1789" max="1789" width="26.7109375" style="200" customWidth="1"/>
    <col min="1790" max="1790" width="54.28515625" style="200" bestFit="1" customWidth="1"/>
    <col min="1791" max="2032" width="9.140625" style="200"/>
    <col min="2033" max="2033" width="8" style="200" customWidth="1"/>
    <col min="2034" max="2034" width="48.42578125" style="200" bestFit="1" customWidth="1"/>
    <col min="2035" max="2035" width="12.7109375" style="200" customWidth="1"/>
    <col min="2036" max="2036" width="9.42578125" style="200" customWidth="1"/>
    <col min="2037" max="2037" width="15.7109375" style="200" customWidth="1"/>
    <col min="2038" max="2038" width="12.28515625" style="200" customWidth="1"/>
    <col min="2039" max="2039" width="9.140625" style="200"/>
    <col min="2040" max="2040" width="16" style="200" customWidth="1"/>
    <col min="2041" max="2041" width="23.42578125" style="200" customWidth="1"/>
    <col min="2042" max="2042" width="10.42578125" style="200" bestFit="1" customWidth="1"/>
    <col min="2043" max="2044" width="10.140625" style="200" customWidth="1"/>
    <col min="2045" max="2045" width="26.7109375" style="200" customWidth="1"/>
    <col min="2046" max="2046" width="54.28515625" style="200" bestFit="1" customWidth="1"/>
    <col min="2047" max="2288" width="9.140625" style="200"/>
    <col min="2289" max="2289" width="8" style="200" customWidth="1"/>
    <col min="2290" max="2290" width="48.42578125" style="200" bestFit="1" customWidth="1"/>
    <col min="2291" max="2291" width="12.7109375" style="200" customWidth="1"/>
    <col min="2292" max="2292" width="9.42578125" style="200" customWidth="1"/>
    <col min="2293" max="2293" width="15.7109375" style="200" customWidth="1"/>
    <col min="2294" max="2294" width="12.28515625" style="200" customWidth="1"/>
    <col min="2295" max="2295" width="9.140625" style="200"/>
    <col min="2296" max="2296" width="16" style="200" customWidth="1"/>
    <col min="2297" max="2297" width="23.42578125" style="200" customWidth="1"/>
    <col min="2298" max="2298" width="10.42578125" style="200" bestFit="1" customWidth="1"/>
    <col min="2299" max="2300" width="10.140625" style="200" customWidth="1"/>
    <col min="2301" max="2301" width="26.7109375" style="200" customWidth="1"/>
    <col min="2302" max="2302" width="54.28515625" style="200" bestFit="1" customWidth="1"/>
    <col min="2303" max="2544" width="9.140625" style="200"/>
    <col min="2545" max="2545" width="8" style="200" customWidth="1"/>
    <col min="2546" max="2546" width="48.42578125" style="200" bestFit="1" customWidth="1"/>
    <col min="2547" max="2547" width="12.7109375" style="200" customWidth="1"/>
    <col min="2548" max="2548" width="9.42578125" style="200" customWidth="1"/>
    <col min="2549" max="2549" width="15.7109375" style="200" customWidth="1"/>
    <col min="2550" max="2550" width="12.28515625" style="200" customWidth="1"/>
    <col min="2551" max="2551" width="9.140625" style="200"/>
    <col min="2552" max="2552" width="16" style="200" customWidth="1"/>
    <col min="2553" max="2553" width="23.42578125" style="200" customWidth="1"/>
    <col min="2554" max="2554" width="10.42578125" style="200" bestFit="1" customWidth="1"/>
    <col min="2555" max="2556" width="10.140625" style="200" customWidth="1"/>
    <col min="2557" max="2557" width="26.7109375" style="200" customWidth="1"/>
    <col min="2558" max="2558" width="54.28515625" style="200" bestFit="1" customWidth="1"/>
    <col min="2559" max="2800" width="9.140625" style="200"/>
    <col min="2801" max="2801" width="8" style="200" customWidth="1"/>
    <col min="2802" max="2802" width="48.42578125" style="200" bestFit="1" customWidth="1"/>
    <col min="2803" max="2803" width="12.7109375" style="200" customWidth="1"/>
    <col min="2804" max="2804" width="9.42578125" style="200" customWidth="1"/>
    <col min="2805" max="2805" width="15.7109375" style="200" customWidth="1"/>
    <col min="2806" max="2806" width="12.28515625" style="200" customWidth="1"/>
    <col min="2807" max="2807" width="9.140625" style="200"/>
    <col min="2808" max="2808" width="16" style="200" customWidth="1"/>
    <col min="2809" max="2809" width="23.42578125" style="200" customWidth="1"/>
    <col min="2810" max="2810" width="10.42578125" style="200" bestFit="1" customWidth="1"/>
    <col min="2811" max="2812" width="10.140625" style="200" customWidth="1"/>
    <col min="2813" max="2813" width="26.7109375" style="200" customWidth="1"/>
    <col min="2814" max="2814" width="54.28515625" style="200" bestFit="1" customWidth="1"/>
    <col min="2815" max="3056" width="9.140625" style="200"/>
    <col min="3057" max="3057" width="8" style="200" customWidth="1"/>
    <col min="3058" max="3058" width="48.42578125" style="200" bestFit="1" customWidth="1"/>
    <col min="3059" max="3059" width="12.7109375" style="200" customWidth="1"/>
    <col min="3060" max="3060" width="9.42578125" style="200" customWidth="1"/>
    <col min="3061" max="3061" width="15.7109375" style="200" customWidth="1"/>
    <col min="3062" max="3062" width="12.28515625" style="200" customWidth="1"/>
    <col min="3063" max="3063" width="9.140625" style="200"/>
    <col min="3064" max="3064" width="16" style="200" customWidth="1"/>
    <col min="3065" max="3065" width="23.42578125" style="200" customWidth="1"/>
    <col min="3066" max="3066" width="10.42578125" style="200" bestFit="1" customWidth="1"/>
    <col min="3067" max="3068" width="10.140625" style="200" customWidth="1"/>
    <col min="3069" max="3069" width="26.7109375" style="200" customWidth="1"/>
    <col min="3070" max="3070" width="54.28515625" style="200" bestFit="1" customWidth="1"/>
    <col min="3071" max="3312" width="9.140625" style="200"/>
    <col min="3313" max="3313" width="8" style="200" customWidth="1"/>
    <col min="3314" max="3314" width="48.42578125" style="200" bestFit="1" customWidth="1"/>
    <col min="3315" max="3315" width="12.7109375" style="200" customWidth="1"/>
    <col min="3316" max="3316" width="9.42578125" style="200" customWidth="1"/>
    <col min="3317" max="3317" width="15.7109375" style="200" customWidth="1"/>
    <col min="3318" max="3318" width="12.28515625" style="200" customWidth="1"/>
    <col min="3319" max="3319" width="9.140625" style="200"/>
    <col min="3320" max="3320" width="16" style="200" customWidth="1"/>
    <col min="3321" max="3321" width="23.42578125" style="200" customWidth="1"/>
    <col min="3322" max="3322" width="10.42578125" style="200" bestFit="1" customWidth="1"/>
    <col min="3323" max="3324" width="10.140625" style="200" customWidth="1"/>
    <col min="3325" max="3325" width="26.7109375" style="200" customWidth="1"/>
    <col min="3326" max="3326" width="54.28515625" style="200" bestFit="1" customWidth="1"/>
    <col min="3327" max="3568" width="9.140625" style="200"/>
    <col min="3569" max="3569" width="8" style="200" customWidth="1"/>
    <col min="3570" max="3570" width="48.42578125" style="200" bestFit="1" customWidth="1"/>
    <col min="3571" max="3571" width="12.7109375" style="200" customWidth="1"/>
    <col min="3572" max="3572" width="9.42578125" style="200" customWidth="1"/>
    <col min="3573" max="3573" width="15.7109375" style="200" customWidth="1"/>
    <col min="3574" max="3574" width="12.28515625" style="200" customWidth="1"/>
    <col min="3575" max="3575" width="9.140625" style="200"/>
    <col min="3576" max="3576" width="16" style="200" customWidth="1"/>
    <col min="3577" max="3577" width="23.42578125" style="200" customWidth="1"/>
    <col min="3578" max="3578" width="10.42578125" style="200" bestFit="1" customWidth="1"/>
    <col min="3579" max="3580" width="10.140625" style="200" customWidth="1"/>
    <col min="3581" max="3581" width="26.7109375" style="200" customWidth="1"/>
    <col min="3582" max="3582" width="54.28515625" style="200" bestFit="1" customWidth="1"/>
    <col min="3583" max="3824" width="9.140625" style="200"/>
    <col min="3825" max="3825" width="8" style="200" customWidth="1"/>
    <col min="3826" max="3826" width="48.42578125" style="200" bestFit="1" customWidth="1"/>
    <col min="3827" max="3827" width="12.7109375" style="200" customWidth="1"/>
    <col min="3828" max="3828" width="9.42578125" style="200" customWidth="1"/>
    <col min="3829" max="3829" width="15.7109375" style="200" customWidth="1"/>
    <col min="3830" max="3830" width="12.28515625" style="200" customWidth="1"/>
    <col min="3831" max="3831" width="9.140625" style="200"/>
    <col min="3832" max="3832" width="16" style="200" customWidth="1"/>
    <col min="3833" max="3833" width="23.42578125" style="200" customWidth="1"/>
    <col min="3834" max="3834" width="10.42578125" style="200" bestFit="1" customWidth="1"/>
    <col min="3835" max="3836" width="10.140625" style="200" customWidth="1"/>
    <col min="3837" max="3837" width="26.7109375" style="200" customWidth="1"/>
    <col min="3838" max="3838" width="54.28515625" style="200" bestFit="1" customWidth="1"/>
    <col min="3839" max="4080" width="9.140625" style="200"/>
    <col min="4081" max="4081" width="8" style="200" customWidth="1"/>
    <col min="4082" max="4082" width="48.42578125" style="200" bestFit="1" customWidth="1"/>
    <col min="4083" max="4083" width="12.7109375" style="200" customWidth="1"/>
    <col min="4084" max="4084" width="9.42578125" style="200" customWidth="1"/>
    <col min="4085" max="4085" width="15.7109375" style="200" customWidth="1"/>
    <col min="4086" max="4086" width="12.28515625" style="200" customWidth="1"/>
    <col min="4087" max="4087" width="9.140625" style="200"/>
    <col min="4088" max="4088" width="16" style="200" customWidth="1"/>
    <col min="4089" max="4089" width="23.42578125" style="200" customWidth="1"/>
    <col min="4090" max="4090" width="10.42578125" style="200" bestFit="1" customWidth="1"/>
    <col min="4091" max="4092" width="10.140625" style="200" customWidth="1"/>
    <col min="4093" max="4093" width="26.7109375" style="200" customWidth="1"/>
    <col min="4094" max="4094" width="54.28515625" style="200" bestFit="1" customWidth="1"/>
    <col min="4095" max="4336" width="9.140625" style="200"/>
    <col min="4337" max="4337" width="8" style="200" customWidth="1"/>
    <col min="4338" max="4338" width="48.42578125" style="200" bestFit="1" customWidth="1"/>
    <col min="4339" max="4339" width="12.7109375" style="200" customWidth="1"/>
    <col min="4340" max="4340" width="9.42578125" style="200" customWidth="1"/>
    <col min="4341" max="4341" width="15.7109375" style="200" customWidth="1"/>
    <col min="4342" max="4342" width="12.28515625" style="200" customWidth="1"/>
    <col min="4343" max="4343" width="9.140625" style="200"/>
    <col min="4344" max="4344" width="16" style="200" customWidth="1"/>
    <col min="4345" max="4345" width="23.42578125" style="200" customWidth="1"/>
    <col min="4346" max="4346" width="10.42578125" style="200" bestFit="1" customWidth="1"/>
    <col min="4347" max="4348" width="10.140625" style="200" customWidth="1"/>
    <col min="4349" max="4349" width="26.7109375" style="200" customWidth="1"/>
    <col min="4350" max="4350" width="54.28515625" style="200" bestFit="1" customWidth="1"/>
    <col min="4351" max="4592" width="9.140625" style="200"/>
    <col min="4593" max="4593" width="8" style="200" customWidth="1"/>
    <col min="4594" max="4594" width="48.42578125" style="200" bestFit="1" customWidth="1"/>
    <col min="4595" max="4595" width="12.7109375" style="200" customWidth="1"/>
    <col min="4596" max="4596" width="9.42578125" style="200" customWidth="1"/>
    <col min="4597" max="4597" width="15.7109375" style="200" customWidth="1"/>
    <col min="4598" max="4598" width="12.28515625" style="200" customWidth="1"/>
    <col min="4599" max="4599" width="9.140625" style="200"/>
    <col min="4600" max="4600" width="16" style="200" customWidth="1"/>
    <col min="4601" max="4601" width="23.42578125" style="200" customWidth="1"/>
    <col min="4602" max="4602" width="10.42578125" style="200" bestFit="1" customWidth="1"/>
    <col min="4603" max="4604" width="10.140625" style="200" customWidth="1"/>
    <col min="4605" max="4605" width="26.7109375" style="200" customWidth="1"/>
    <col min="4606" max="4606" width="54.28515625" style="200" bestFit="1" customWidth="1"/>
    <col min="4607" max="4848" width="9.140625" style="200"/>
    <col min="4849" max="4849" width="8" style="200" customWidth="1"/>
    <col min="4850" max="4850" width="48.42578125" style="200" bestFit="1" customWidth="1"/>
    <col min="4851" max="4851" width="12.7109375" style="200" customWidth="1"/>
    <col min="4852" max="4852" width="9.42578125" style="200" customWidth="1"/>
    <col min="4853" max="4853" width="15.7109375" style="200" customWidth="1"/>
    <col min="4854" max="4854" width="12.28515625" style="200" customWidth="1"/>
    <col min="4855" max="4855" width="9.140625" style="200"/>
    <col min="4856" max="4856" width="16" style="200" customWidth="1"/>
    <col min="4857" max="4857" width="23.42578125" style="200" customWidth="1"/>
    <col min="4858" max="4858" width="10.42578125" style="200" bestFit="1" customWidth="1"/>
    <col min="4859" max="4860" width="10.140625" style="200" customWidth="1"/>
    <col min="4861" max="4861" width="26.7109375" style="200" customWidth="1"/>
    <col min="4862" max="4862" width="54.28515625" style="200" bestFit="1" customWidth="1"/>
    <col min="4863" max="5104" width="9.140625" style="200"/>
    <col min="5105" max="5105" width="8" style="200" customWidth="1"/>
    <col min="5106" max="5106" width="48.42578125" style="200" bestFit="1" customWidth="1"/>
    <col min="5107" max="5107" width="12.7109375" style="200" customWidth="1"/>
    <col min="5108" max="5108" width="9.42578125" style="200" customWidth="1"/>
    <col min="5109" max="5109" width="15.7109375" style="200" customWidth="1"/>
    <col min="5110" max="5110" width="12.28515625" style="200" customWidth="1"/>
    <col min="5111" max="5111" width="9.140625" style="200"/>
    <col min="5112" max="5112" width="16" style="200" customWidth="1"/>
    <col min="5113" max="5113" width="23.42578125" style="200" customWidth="1"/>
    <col min="5114" max="5114" width="10.42578125" style="200" bestFit="1" customWidth="1"/>
    <col min="5115" max="5116" width="10.140625" style="200" customWidth="1"/>
    <col min="5117" max="5117" width="26.7109375" style="200" customWidth="1"/>
    <col min="5118" max="5118" width="54.28515625" style="200" bestFit="1" customWidth="1"/>
    <col min="5119" max="5360" width="9.140625" style="200"/>
    <col min="5361" max="5361" width="8" style="200" customWidth="1"/>
    <col min="5362" max="5362" width="48.42578125" style="200" bestFit="1" customWidth="1"/>
    <col min="5363" max="5363" width="12.7109375" style="200" customWidth="1"/>
    <col min="5364" max="5364" width="9.42578125" style="200" customWidth="1"/>
    <col min="5365" max="5365" width="15.7109375" style="200" customWidth="1"/>
    <col min="5366" max="5366" width="12.28515625" style="200" customWidth="1"/>
    <col min="5367" max="5367" width="9.140625" style="200"/>
    <col min="5368" max="5368" width="16" style="200" customWidth="1"/>
    <col min="5369" max="5369" width="23.42578125" style="200" customWidth="1"/>
    <col min="5370" max="5370" width="10.42578125" style="200" bestFit="1" customWidth="1"/>
    <col min="5371" max="5372" width="10.140625" style="200" customWidth="1"/>
    <col min="5373" max="5373" width="26.7109375" style="200" customWidth="1"/>
    <col min="5374" max="5374" width="54.28515625" style="200" bestFit="1" customWidth="1"/>
    <col min="5375" max="5616" width="9.140625" style="200"/>
    <col min="5617" max="5617" width="8" style="200" customWidth="1"/>
    <col min="5618" max="5618" width="48.42578125" style="200" bestFit="1" customWidth="1"/>
    <col min="5619" max="5619" width="12.7109375" style="200" customWidth="1"/>
    <col min="5620" max="5620" width="9.42578125" style="200" customWidth="1"/>
    <col min="5621" max="5621" width="15.7109375" style="200" customWidth="1"/>
    <col min="5622" max="5622" width="12.28515625" style="200" customWidth="1"/>
    <col min="5623" max="5623" width="9.140625" style="200"/>
    <col min="5624" max="5624" width="16" style="200" customWidth="1"/>
    <col min="5625" max="5625" width="23.42578125" style="200" customWidth="1"/>
    <col min="5626" max="5626" width="10.42578125" style="200" bestFit="1" customWidth="1"/>
    <col min="5627" max="5628" width="10.140625" style="200" customWidth="1"/>
    <col min="5629" max="5629" width="26.7109375" style="200" customWidth="1"/>
    <col min="5630" max="5630" width="54.28515625" style="200" bestFit="1" customWidth="1"/>
    <col min="5631" max="5872" width="9.140625" style="200"/>
    <col min="5873" max="5873" width="8" style="200" customWidth="1"/>
    <col min="5874" max="5874" width="48.42578125" style="200" bestFit="1" customWidth="1"/>
    <col min="5875" max="5875" width="12.7109375" style="200" customWidth="1"/>
    <col min="5876" max="5876" width="9.42578125" style="200" customWidth="1"/>
    <col min="5877" max="5877" width="15.7109375" style="200" customWidth="1"/>
    <col min="5878" max="5878" width="12.28515625" style="200" customWidth="1"/>
    <col min="5879" max="5879" width="9.140625" style="200"/>
    <col min="5880" max="5880" width="16" style="200" customWidth="1"/>
    <col min="5881" max="5881" width="23.42578125" style="200" customWidth="1"/>
    <col min="5882" max="5882" width="10.42578125" style="200" bestFit="1" customWidth="1"/>
    <col min="5883" max="5884" width="10.140625" style="200" customWidth="1"/>
    <col min="5885" max="5885" width="26.7109375" style="200" customWidth="1"/>
    <col min="5886" max="5886" width="54.28515625" style="200" bestFit="1" customWidth="1"/>
    <col min="5887" max="6128" width="9.140625" style="200"/>
    <col min="6129" max="6129" width="8" style="200" customWidth="1"/>
    <col min="6130" max="6130" width="48.42578125" style="200" bestFit="1" customWidth="1"/>
    <col min="6131" max="6131" width="12.7109375" style="200" customWidth="1"/>
    <col min="6132" max="6132" width="9.42578125" style="200" customWidth="1"/>
    <col min="6133" max="6133" width="15.7109375" style="200" customWidth="1"/>
    <col min="6134" max="6134" width="12.28515625" style="200" customWidth="1"/>
    <col min="6135" max="6135" width="9.140625" style="200"/>
    <col min="6136" max="6136" width="16" style="200" customWidth="1"/>
    <col min="6137" max="6137" width="23.42578125" style="200" customWidth="1"/>
    <col min="6138" max="6138" width="10.42578125" style="200" bestFit="1" customWidth="1"/>
    <col min="6139" max="6140" width="10.140625" style="200" customWidth="1"/>
    <col min="6141" max="6141" width="26.7109375" style="200" customWidth="1"/>
    <col min="6142" max="6142" width="54.28515625" style="200" bestFit="1" customWidth="1"/>
    <col min="6143" max="6384" width="9.140625" style="200"/>
    <col min="6385" max="6385" width="8" style="200" customWidth="1"/>
    <col min="6386" max="6386" width="48.42578125" style="200" bestFit="1" customWidth="1"/>
    <col min="6387" max="6387" width="12.7109375" style="200" customWidth="1"/>
    <col min="6388" max="6388" width="9.42578125" style="200" customWidth="1"/>
    <col min="6389" max="6389" width="15.7109375" style="200" customWidth="1"/>
    <col min="6390" max="6390" width="12.28515625" style="200" customWidth="1"/>
    <col min="6391" max="6391" width="9.140625" style="200"/>
    <col min="6392" max="6392" width="16" style="200" customWidth="1"/>
    <col min="6393" max="6393" width="23.42578125" style="200" customWidth="1"/>
    <col min="6394" max="6394" width="10.42578125" style="200" bestFit="1" customWidth="1"/>
    <col min="6395" max="6396" width="10.140625" style="200" customWidth="1"/>
    <col min="6397" max="6397" width="26.7109375" style="200" customWidth="1"/>
    <col min="6398" max="6398" width="54.28515625" style="200" bestFit="1" customWidth="1"/>
    <col min="6399" max="6640" width="9.140625" style="200"/>
    <col min="6641" max="6641" width="8" style="200" customWidth="1"/>
    <col min="6642" max="6642" width="48.42578125" style="200" bestFit="1" customWidth="1"/>
    <col min="6643" max="6643" width="12.7109375" style="200" customWidth="1"/>
    <col min="6644" max="6644" width="9.42578125" style="200" customWidth="1"/>
    <col min="6645" max="6645" width="15.7109375" style="200" customWidth="1"/>
    <col min="6646" max="6646" width="12.28515625" style="200" customWidth="1"/>
    <col min="6647" max="6647" width="9.140625" style="200"/>
    <col min="6648" max="6648" width="16" style="200" customWidth="1"/>
    <col min="6649" max="6649" width="23.42578125" style="200" customWidth="1"/>
    <col min="6650" max="6650" width="10.42578125" style="200" bestFit="1" customWidth="1"/>
    <col min="6651" max="6652" width="10.140625" style="200" customWidth="1"/>
    <col min="6653" max="6653" width="26.7109375" style="200" customWidth="1"/>
    <col min="6654" max="6654" width="54.28515625" style="200" bestFit="1" customWidth="1"/>
    <col min="6655" max="6896" width="9.140625" style="200"/>
    <col min="6897" max="6897" width="8" style="200" customWidth="1"/>
    <col min="6898" max="6898" width="48.42578125" style="200" bestFit="1" customWidth="1"/>
    <col min="6899" max="6899" width="12.7109375" style="200" customWidth="1"/>
    <col min="6900" max="6900" width="9.42578125" style="200" customWidth="1"/>
    <col min="6901" max="6901" width="15.7109375" style="200" customWidth="1"/>
    <col min="6902" max="6902" width="12.28515625" style="200" customWidth="1"/>
    <col min="6903" max="6903" width="9.140625" style="200"/>
    <col min="6904" max="6904" width="16" style="200" customWidth="1"/>
    <col min="6905" max="6905" width="23.42578125" style="200" customWidth="1"/>
    <col min="6906" max="6906" width="10.42578125" style="200" bestFit="1" customWidth="1"/>
    <col min="6907" max="6908" width="10.140625" style="200" customWidth="1"/>
    <col min="6909" max="6909" width="26.7109375" style="200" customWidth="1"/>
    <col min="6910" max="6910" width="54.28515625" style="200" bestFit="1" customWidth="1"/>
    <col min="6911" max="7152" width="9.140625" style="200"/>
    <col min="7153" max="7153" width="8" style="200" customWidth="1"/>
    <col min="7154" max="7154" width="48.42578125" style="200" bestFit="1" customWidth="1"/>
    <col min="7155" max="7155" width="12.7109375" style="200" customWidth="1"/>
    <col min="7156" max="7156" width="9.42578125" style="200" customWidth="1"/>
    <col min="7157" max="7157" width="15.7109375" style="200" customWidth="1"/>
    <col min="7158" max="7158" width="12.28515625" style="200" customWidth="1"/>
    <col min="7159" max="7159" width="9.140625" style="200"/>
    <col min="7160" max="7160" width="16" style="200" customWidth="1"/>
    <col min="7161" max="7161" width="23.42578125" style="200" customWidth="1"/>
    <col min="7162" max="7162" width="10.42578125" style="200" bestFit="1" customWidth="1"/>
    <col min="7163" max="7164" width="10.140625" style="200" customWidth="1"/>
    <col min="7165" max="7165" width="26.7109375" style="200" customWidth="1"/>
    <col min="7166" max="7166" width="54.28515625" style="200" bestFit="1" customWidth="1"/>
    <col min="7167" max="7408" width="9.140625" style="200"/>
    <col min="7409" max="7409" width="8" style="200" customWidth="1"/>
    <col min="7410" max="7410" width="48.42578125" style="200" bestFit="1" customWidth="1"/>
    <col min="7411" max="7411" width="12.7109375" style="200" customWidth="1"/>
    <col min="7412" max="7412" width="9.42578125" style="200" customWidth="1"/>
    <col min="7413" max="7413" width="15.7109375" style="200" customWidth="1"/>
    <col min="7414" max="7414" width="12.28515625" style="200" customWidth="1"/>
    <col min="7415" max="7415" width="9.140625" style="200"/>
    <col min="7416" max="7416" width="16" style="200" customWidth="1"/>
    <col min="7417" max="7417" width="23.42578125" style="200" customWidth="1"/>
    <col min="7418" max="7418" width="10.42578125" style="200" bestFit="1" customWidth="1"/>
    <col min="7419" max="7420" width="10.140625" style="200" customWidth="1"/>
    <col min="7421" max="7421" width="26.7109375" style="200" customWidth="1"/>
    <col min="7422" max="7422" width="54.28515625" style="200" bestFit="1" customWidth="1"/>
    <col min="7423" max="7664" width="9.140625" style="200"/>
    <col min="7665" max="7665" width="8" style="200" customWidth="1"/>
    <col min="7666" max="7666" width="48.42578125" style="200" bestFit="1" customWidth="1"/>
    <col min="7667" max="7667" width="12.7109375" style="200" customWidth="1"/>
    <col min="7668" max="7668" width="9.42578125" style="200" customWidth="1"/>
    <col min="7669" max="7669" width="15.7109375" style="200" customWidth="1"/>
    <col min="7670" max="7670" width="12.28515625" style="200" customWidth="1"/>
    <col min="7671" max="7671" width="9.140625" style="200"/>
    <col min="7672" max="7672" width="16" style="200" customWidth="1"/>
    <col min="7673" max="7673" width="23.42578125" style="200" customWidth="1"/>
    <col min="7674" max="7674" width="10.42578125" style="200" bestFit="1" customWidth="1"/>
    <col min="7675" max="7676" width="10.140625" style="200" customWidth="1"/>
    <col min="7677" max="7677" width="26.7109375" style="200" customWidth="1"/>
    <col min="7678" max="7678" width="54.28515625" style="200" bestFit="1" customWidth="1"/>
    <col min="7679" max="7920" width="9.140625" style="200"/>
    <col min="7921" max="7921" width="8" style="200" customWidth="1"/>
    <col min="7922" max="7922" width="48.42578125" style="200" bestFit="1" customWidth="1"/>
    <col min="7923" max="7923" width="12.7109375" style="200" customWidth="1"/>
    <col min="7924" max="7924" width="9.42578125" style="200" customWidth="1"/>
    <col min="7925" max="7925" width="15.7109375" style="200" customWidth="1"/>
    <col min="7926" max="7926" width="12.28515625" style="200" customWidth="1"/>
    <col min="7927" max="7927" width="9.140625" style="200"/>
    <col min="7928" max="7928" width="16" style="200" customWidth="1"/>
    <col min="7929" max="7929" width="23.42578125" style="200" customWidth="1"/>
    <col min="7930" max="7930" width="10.42578125" style="200" bestFit="1" customWidth="1"/>
    <col min="7931" max="7932" width="10.140625" style="200" customWidth="1"/>
    <col min="7933" max="7933" width="26.7109375" style="200" customWidth="1"/>
    <col min="7934" max="7934" width="54.28515625" style="200" bestFit="1" customWidth="1"/>
    <col min="7935" max="8176" width="9.140625" style="200"/>
    <col min="8177" max="8177" width="8" style="200" customWidth="1"/>
    <col min="8178" max="8178" width="48.42578125" style="200" bestFit="1" customWidth="1"/>
    <col min="8179" max="8179" width="12.7109375" style="200" customWidth="1"/>
    <col min="8180" max="8180" width="9.42578125" style="200" customWidth="1"/>
    <col min="8181" max="8181" width="15.7109375" style="200" customWidth="1"/>
    <col min="8182" max="8182" width="12.28515625" style="200" customWidth="1"/>
    <col min="8183" max="8183" width="9.140625" style="200"/>
    <col min="8184" max="8184" width="16" style="200" customWidth="1"/>
    <col min="8185" max="8185" width="23.42578125" style="200" customWidth="1"/>
    <col min="8186" max="8186" width="10.42578125" style="200" bestFit="1" customWidth="1"/>
    <col min="8187" max="8188" width="10.140625" style="200" customWidth="1"/>
    <col min="8189" max="8189" width="26.7109375" style="200" customWidth="1"/>
    <col min="8190" max="8190" width="54.28515625" style="200" bestFit="1" customWidth="1"/>
    <col min="8191" max="8432" width="9.140625" style="200"/>
    <col min="8433" max="8433" width="8" style="200" customWidth="1"/>
    <col min="8434" max="8434" width="48.42578125" style="200" bestFit="1" customWidth="1"/>
    <col min="8435" max="8435" width="12.7109375" style="200" customWidth="1"/>
    <col min="8436" max="8436" width="9.42578125" style="200" customWidth="1"/>
    <col min="8437" max="8437" width="15.7109375" style="200" customWidth="1"/>
    <col min="8438" max="8438" width="12.28515625" style="200" customWidth="1"/>
    <col min="8439" max="8439" width="9.140625" style="200"/>
    <col min="8440" max="8440" width="16" style="200" customWidth="1"/>
    <col min="8441" max="8441" width="23.42578125" style="200" customWidth="1"/>
    <col min="8442" max="8442" width="10.42578125" style="200" bestFit="1" customWidth="1"/>
    <col min="8443" max="8444" width="10.140625" style="200" customWidth="1"/>
    <col min="8445" max="8445" width="26.7109375" style="200" customWidth="1"/>
    <col min="8446" max="8446" width="54.28515625" style="200" bestFit="1" customWidth="1"/>
    <col min="8447" max="8688" width="9.140625" style="200"/>
    <col min="8689" max="8689" width="8" style="200" customWidth="1"/>
    <col min="8690" max="8690" width="48.42578125" style="200" bestFit="1" customWidth="1"/>
    <col min="8691" max="8691" width="12.7109375" style="200" customWidth="1"/>
    <col min="8692" max="8692" width="9.42578125" style="200" customWidth="1"/>
    <col min="8693" max="8693" width="15.7109375" style="200" customWidth="1"/>
    <col min="8694" max="8694" width="12.28515625" style="200" customWidth="1"/>
    <col min="8695" max="8695" width="9.140625" style="200"/>
    <col min="8696" max="8696" width="16" style="200" customWidth="1"/>
    <col min="8697" max="8697" width="23.42578125" style="200" customWidth="1"/>
    <col min="8698" max="8698" width="10.42578125" style="200" bestFit="1" customWidth="1"/>
    <col min="8699" max="8700" width="10.140625" style="200" customWidth="1"/>
    <col min="8701" max="8701" width="26.7109375" style="200" customWidth="1"/>
    <col min="8702" max="8702" width="54.28515625" style="200" bestFit="1" customWidth="1"/>
    <col min="8703" max="8944" width="9.140625" style="200"/>
    <col min="8945" max="8945" width="8" style="200" customWidth="1"/>
    <col min="8946" max="8946" width="48.42578125" style="200" bestFit="1" customWidth="1"/>
    <col min="8947" max="8947" width="12.7109375" style="200" customWidth="1"/>
    <col min="8948" max="8948" width="9.42578125" style="200" customWidth="1"/>
    <col min="8949" max="8949" width="15.7109375" style="200" customWidth="1"/>
    <col min="8950" max="8950" width="12.28515625" style="200" customWidth="1"/>
    <col min="8951" max="8951" width="9.140625" style="200"/>
    <col min="8952" max="8952" width="16" style="200" customWidth="1"/>
    <col min="8953" max="8953" width="23.42578125" style="200" customWidth="1"/>
    <col min="8954" max="8954" width="10.42578125" style="200" bestFit="1" customWidth="1"/>
    <col min="8955" max="8956" width="10.140625" style="200" customWidth="1"/>
    <col min="8957" max="8957" width="26.7109375" style="200" customWidth="1"/>
    <col min="8958" max="8958" width="54.28515625" style="200" bestFit="1" customWidth="1"/>
    <col min="8959" max="9200" width="9.140625" style="200"/>
    <col min="9201" max="9201" width="8" style="200" customWidth="1"/>
    <col min="9202" max="9202" width="48.42578125" style="200" bestFit="1" customWidth="1"/>
    <col min="9203" max="9203" width="12.7109375" style="200" customWidth="1"/>
    <col min="9204" max="9204" width="9.42578125" style="200" customWidth="1"/>
    <col min="9205" max="9205" width="15.7109375" style="200" customWidth="1"/>
    <col min="9206" max="9206" width="12.28515625" style="200" customWidth="1"/>
    <col min="9207" max="9207" width="9.140625" style="200"/>
    <col min="9208" max="9208" width="16" style="200" customWidth="1"/>
    <col min="9209" max="9209" width="23.42578125" style="200" customWidth="1"/>
    <col min="9210" max="9210" width="10.42578125" style="200" bestFit="1" customWidth="1"/>
    <col min="9211" max="9212" width="10.140625" style="200" customWidth="1"/>
    <col min="9213" max="9213" width="26.7109375" style="200" customWidth="1"/>
    <col min="9214" max="9214" width="54.28515625" style="200" bestFit="1" customWidth="1"/>
    <col min="9215" max="9456" width="9.140625" style="200"/>
    <col min="9457" max="9457" width="8" style="200" customWidth="1"/>
    <col min="9458" max="9458" width="48.42578125" style="200" bestFit="1" customWidth="1"/>
    <col min="9459" max="9459" width="12.7109375" style="200" customWidth="1"/>
    <col min="9460" max="9460" width="9.42578125" style="200" customWidth="1"/>
    <col min="9461" max="9461" width="15.7109375" style="200" customWidth="1"/>
    <col min="9462" max="9462" width="12.28515625" style="200" customWidth="1"/>
    <col min="9463" max="9463" width="9.140625" style="200"/>
    <col min="9464" max="9464" width="16" style="200" customWidth="1"/>
    <col min="9465" max="9465" width="23.42578125" style="200" customWidth="1"/>
    <col min="9466" max="9466" width="10.42578125" style="200" bestFit="1" customWidth="1"/>
    <col min="9467" max="9468" width="10.140625" style="200" customWidth="1"/>
    <col min="9469" max="9469" width="26.7109375" style="200" customWidth="1"/>
    <col min="9470" max="9470" width="54.28515625" style="200" bestFit="1" customWidth="1"/>
    <col min="9471" max="9712" width="9.140625" style="200"/>
    <col min="9713" max="9713" width="8" style="200" customWidth="1"/>
    <col min="9714" max="9714" width="48.42578125" style="200" bestFit="1" customWidth="1"/>
    <col min="9715" max="9715" width="12.7109375" style="200" customWidth="1"/>
    <col min="9716" max="9716" width="9.42578125" style="200" customWidth="1"/>
    <col min="9717" max="9717" width="15.7109375" style="200" customWidth="1"/>
    <col min="9718" max="9718" width="12.28515625" style="200" customWidth="1"/>
    <col min="9719" max="9719" width="9.140625" style="200"/>
    <col min="9720" max="9720" width="16" style="200" customWidth="1"/>
    <col min="9721" max="9721" width="23.42578125" style="200" customWidth="1"/>
    <col min="9722" max="9722" width="10.42578125" style="200" bestFit="1" customWidth="1"/>
    <col min="9723" max="9724" width="10.140625" style="200" customWidth="1"/>
    <col min="9725" max="9725" width="26.7109375" style="200" customWidth="1"/>
    <col min="9726" max="9726" width="54.28515625" style="200" bestFit="1" customWidth="1"/>
    <col min="9727" max="9968" width="9.140625" style="200"/>
    <col min="9969" max="9969" width="8" style="200" customWidth="1"/>
    <col min="9970" max="9970" width="48.42578125" style="200" bestFit="1" customWidth="1"/>
    <col min="9971" max="9971" width="12.7109375" style="200" customWidth="1"/>
    <col min="9972" max="9972" width="9.42578125" style="200" customWidth="1"/>
    <col min="9973" max="9973" width="15.7109375" style="200" customWidth="1"/>
    <col min="9974" max="9974" width="12.28515625" style="200" customWidth="1"/>
    <col min="9975" max="9975" width="9.140625" style="200"/>
    <col min="9976" max="9976" width="16" style="200" customWidth="1"/>
    <col min="9977" max="9977" width="23.42578125" style="200" customWidth="1"/>
    <col min="9978" max="9978" width="10.42578125" style="200" bestFit="1" customWidth="1"/>
    <col min="9979" max="9980" width="10.140625" style="200" customWidth="1"/>
    <col min="9981" max="9981" width="26.7109375" style="200" customWidth="1"/>
    <col min="9982" max="9982" width="54.28515625" style="200" bestFit="1" customWidth="1"/>
    <col min="9983" max="10224" width="9.140625" style="200"/>
    <col min="10225" max="10225" width="8" style="200" customWidth="1"/>
    <col min="10226" max="10226" width="48.42578125" style="200" bestFit="1" customWidth="1"/>
    <col min="10227" max="10227" width="12.7109375" style="200" customWidth="1"/>
    <col min="10228" max="10228" width="9.42578125" style="200" customWidth="1"/>
    <col min="10229" max="10229" width="15.7109375" style="200" customWidth="1"/>
    <col min="10230" max="10230" width="12.28515625" style="200" customWidth="1"/>
    <col min="10231" max="10231" width="9.140625" style="200"/>
    <col min="10232" max="10232" width="16" style="200" customWidth="1"/>
    <col min="10233" max="10233" width="23.42578125" style="200" customWidth="1"/>
    <col min="10234" max="10234" width="10.42578125" style="200" bestFit="1" customWidth="1"/>
    <col min="10235" max="10236" width="10.140625" style="200" customWidth="1"/>
    <col min="10237" max="10237" width="26.7109375" style="200" customWidth="1"/>
    <col min="10238" max="10238" width="54.28515625" style="200" bestFit="1" customWidth="1"/>
    <col min="10239" max="10480" width="9.140625" style="200"/>
    <col min="10481" max="10481" width="8" style="200" customWidth="1"/>
    <col min="10482" max="10482" width="48.42578125" style="200" bestFit="1" customWidth="1"/>
    <col min="10483" max="10483" width="12.7109375" style="200" customWidth="1"/>
    <col min="10484" max="10484" width="9.42578125" style="200" customWidth="1"/>
    <col min="10485" max="10485" width="15.7109375" style="200" customWidth="1"/>
    <col min="10486" max="10486" width="12.28515625" style="200" customWidth="1"/>
    <col min="10487" max="10487" width="9.140625" style="200"/>
    <col min="10488" max="10488" width="16" style="200" customWidth="1"/>
    <col min="10489" max="10489" width="23.42578125" style="200" customWidth="1"/>
    <col min="10490" max="10490" width="10.42578125" style="200" bestFit="1" customWidth="1"/>
    <col min="10491" max="10492" width="10.140625" style="200" customWidth="1"/>
    <col min="10493" max="10493" width="26.7109375" style="200" customWidth="1"/>
    <col min="10494" max="10494" width="54.28515625" style="200" bestFit="1" customWidth="1"/>
    <col min="10495" max="10736" width="9.140625" style="200"/>
    <col min="10737" max="10737" width="8" style="200" customWidth="1"/>
    <col min="10738" max="10738" width="48.42578125" style="200" bestFit="1" customWidth="1"/>
    <col min="10739" max="10739" width="12.7109375" style="200" customWidth="1"/>
    <col min="10740" max="10740" width="9.42578125" style="200" customWidth="1"/>
    <col min="10741" max="10741" width="15.7109375" style="200" customWidth="1"/>
    <col min="10742" max="10742" width="12.28515625" style="200" customWidth="1"/>
    <col min="10743" max="10743" width="9.140625" style="200"/>
    <col min="10744" max="10744" width="16" style="200" customWidth="1"/>
    <col min="10745" max="10745" width="23.42578125" style="200" customWidth="1"/>
    <col min="10746" max="10746" width="10.42578125" style="200" bestFit="1" customWidth="1"/>
    <col min="10747" max="10748" width="10.140625" style="200" customWidth="1"/>
    <col min="10749" max="10749" width="26.7109375" style="200" customWidth="1"/>
    <col min="10750" max="10750" width="54.28515625" style="200" bestFit="1" customWidth="1"/>
    <col min="10751" max="10992" width="9.140625" style="200"/>
    <col min="10993" max="10993" width="8" style="200" customWidth="1"/>
    <col min="10994" max="10994" width="48.42578125" style="200" bestFit="1" customWidth="1"/>
    <col min="10995" max="10995" width="12.7109375" style="200" customWidth="1"/>
    <col min="10996" max="10996" width="9.42578125" style="200" customWidth="1"/>
    <col min="10997" max="10997" width="15.7109375" style="200" customWidth="1"/>
    <col min="10998" max="10998" width="12.28515625" style="200" customWidth="1"/>
    <col min="10999" max="10999" width="9.140625" style="200"/>
    <col min="11000" max="11000" width="16" style="200" customWidth="1"/>
    <col min="11001" max="11001" width="23.42578125" style="200" customWidth="1"/>
    <col min="11002" max="11002" width="10.42578125" style="200" bestFit="1" customWidth="1"/>
    <col min="11003" max="11004" width="10.140625" style="200" customWidth="1"/>
    <col min="11005" max="11005" width="26.7109375" style="200" customWidth="1"/>
    <col min="11006" max="11006" width="54.28515625" style="200" bestFit="1" customWidth="1"/>
    <col min="11007" max="11248" width="9.140625" style="200"/>
    <col min="11249" max="11249" width="8" style="200" customWidth="1"/>
    <col min="11250" max="11250" width="48.42578125" style="200" bestFit="1" customWidth="1"/>
    <col min="11251" max="11251" width="12.7109375" style="200" customWidth="1"/>
    <col min="11252" max="11252" width="9.42578125" style="200" customWidth="1"/>
    <col min="11253" max="11253" width="15.7109375" style="200" customWidth="1"/>
    <col min="11254" max="11254" width="12.28515625" style="200" customWidth="1"/>
    <col min="11255" max="11255" width="9.140625" style="200"/>
    <col min="11256" max="11256" width="16" style="200" customWidth="1"/>
    <col min="11257" max="11257" width="23.42578125" style="200" customWidth="1"/>
    <col min="11258" max="11258" width="10.42578125" style="200" bestFit="1" customWidth="1"/>
    <col min="11259" max="11260" width="10.140625" style="200" customWidth="1"/>
    <col min="11261" max="11261" width="26.7109375" style="200" customWidth="1"/>
    <col min="11262" max="11262" width="54.28515625" style="200" bestFit="1" customWidth="1"/>
    <col min="11263" max="11504" width="9.140625" style="200"/>
    <col min="11505" max="11505" width="8" style="200" customWidth="1"/>
    <col min="11506" max="11506" width="48.42578125" style="200" bestFit="1" customWidth="1"/>
    <col min="11507" max="11507" width="12.7109375" style="200" customWidth="1"/>
    <col min="11508" max="11508" width="9.42578125" style="200" customWidth="1"/>
    <col min="11509" max="11509" width="15.7109375" style="200" customWidth="1"/>
    <col min="11510" max="11510" width="12.28515625" style="200" customWidth="1"/>
    <col min="11511" max="11511" width="9.140625" style="200"/>
    <col min="11512" max="11512" width="16" style="200" customWidth="1"/>
    <col min="11513" max="11513" width="23.42578125" style="200" customWidth="1"/>
    <col min="11514" max="11514" width="10.42578125" style="200" bestFit="1" customWidth="1"/>
    <col min="11515" max="11516" width="10.140625" style="200" customWidth="1"/>
    <col min="11517" max="11517" width="26.7109375" style="200" customWidth="1"/>
    <col min="11518" max="11518" width="54.28515625" style="200" bestFit="1" customWidth="1"/>
    <col min="11519" max="11760" width="9.140625" style="200"/>
    <col min="11761" max="11761" width="8" style="200" customWidth="1"/>
    <col min="11762" max="11762" width="48.42578125" style="200" bestFit="1" customWidth="1"/>
    <col min="11763" max="11763" width="12.7109375" style="200" customWidth="1"/>
    <col min="11764" max="11764" width="9.42578125" style="200" customWidth="1"/>
    <col min="11765" max="11765" width="15.7109375" style="200" customWidth="1"/>
    <col min="11766" max="11766" width="12.28515625" style="200" customWidth="1"/>
    <col min="11767" max="11767" width="9.140625" style="200"/>
    <col min="11768" max="11768" width="16" style="200" customWidth="1"/>
    <col min="11769" max="11769" width="23.42578125" style="200" customWidth="1"/>
    <col min="11770" max="11770" width="10.42578125" style="200" bestFit="1" customWidth="1"/>
    <col min="11771" max="11772" width="10.140625" style="200" customWidth="1"/>
    <col min="11773" max="11773" width="26.7109375" style="200" customWidth="1"/>
    <col min="11774" max="11774" width="54.28515625" style="200" bestFit="1" customWidth="1"/>
    <col min="11775" max="12016" width="9.140625" style="200"/>
    <col min="12017" max="12017" width="8" style="200" customWidth="1"/>
    <col min="12018" max="12018" width="48.42578125" style="200" bestFit="1" customWidth="1"/>
    <col min="12019" max="12019" width="12.7109375" style="200" customWidth="1"/>
    <col min="12020" max="12020" width="9.42578125" style="200" customWidth="1"/>
    <col min="12021" max="12021" width="15.7109375" style="200" customWidth="1"/>
    <col min="12022" max="12022" width="12.28515625" style="200" customWidth="1"/>
    <col min="12023" max="12023" width="9.140625" style="200"/>
    <col min="12024" max="12024" width="16" style="200" customWidth="1"/>
    <col min="12025" max="12025" width="23.42578125" style="200" customWidth="1"/>
    <col min="12026" max="12026" width="10.42578125" style="200" bestFit="1" customWidth="1"/>
    <col min="12027" max="12028" width="10.140625" style="200" customWidth="1"/>
    <col min="12029" max="12029" width="26.7109375" style="200" customWidth="1"/>
    <col min="12030" max="12030" width="54.28515625" style="200" bestFit="1" customWidth="1"/>
    <col min="12031" max="12272" width="9.140625" style="200"/>
    <col min="12273" max="12273" width="8" style="200" customWidth="1"/>
    <col min="12274" max="12274" width="48.42578125" style="200" bestFit="1" customWidth="1"/>
    <col min="12275" max="12275" width="12.7109375" style="200" customWidth="1"/>
    <col min="12276" max="12276" width="9.42578125" style="200" customWidth="1"/>
    <col min="12277" max="12277" width="15.7109375" style="200" customWidth="1"/>
    <col min="12278" max="12278" width="12.28515625" style="200" customWidth="1"/>
    <col min="12279" max="12279" width="9.140625" style="200"/>
    <col min="12280" max="12280" width="16" style="200" customWidth="1"/>
    <col min="12281" max="12281" width="23.42578125" style="200" customWidth="1"/>
    <col min="12282" max="12282" width="10.42578125" style="200" bestFit="1" customWidth="1"/>
    <col min="12283" max="12284" width="10.140625" style="200" customWidth="1"/>
    <col min="12285" max="12285" width="26.7109375" style="200" customWidth="1"/>
    <col min="12286" max="12286" width="54.28515625" style="200" bestFit="1" customWidth="1"/>
    <col min="12287" max="12528" width="9.140625" style="200"/>
    <col min="12529" max="12529" width="8" style="200" customWidth="1"/>
    <col min="12530" max="12530" width="48.42578125" style="200" bestFit="1" customWidth="1"/>
    <col min="12531" max="12531" width="12.7109375" style="200" customWidth="1"/>
    <col min="12532" max="12532" width="9.42578125" style="200" customWidth="1"/>
    <col min="12533" max="12533" width="15.7109375" style="200" customWidth="1"/>
    <col min="12534" max="12534" width="12.28515625" style="200" customWidth="1"/>
    <col min="12535" max="12535" width="9.140625" style="200"/>
    <col min="12536" max="12536" width="16" style="200" customWidth="1"/>
    <col min="12537" max="12537" width="23.42578125" style="200" customWidth="1"/>
    <col min="12538" max="12538" width="10.42578125" style="200" bestFit="1" customWidth="1"/>
    <col min="12539" max="12540" width="10.140625" style="200" customWidth="1"/>
    <col min="12541" max="12541" width="26.7109375" style="200" customWidth="1"/>
    <col min="12542" max="12542" width="54.28515625" style="200" bestFit="1" customWidth="1"/>
    <col min="12543" max="12784" width="9.140625" style="200"/>
    <col min="12785" max="12785" width="8" style="200" customWidth="1"/>
    <col min="12786" max="12786" width="48.42578125" style="200" bestFit="1" customWidth="1"/>
    <col min="12787" max="12787" width="12.7109375" style="200" customWidth="1"/>
    <col min="12788" max="12788" width="9.42578125" style="200" customWidth="1"/>
    <col min="12789" max="12789" width="15.7109375" style="200" customWidth="1"/>
    <col min="12790" max="12790" width="12.28515625" style="200" customWidth="1"/>
    <col min="12791" max="12791" width="9.140625" style="200"/>
    <col min="12792" max="12792" width="16" style="200" customWidth="1"/>
    <col min="12793" max="12793" width="23.42578125" style="200" customWidth="1"/>
    <col min="12794" max="12794" width="10.42578125" style="200" bestFit="1" customWidth="1"/>
    <col min="12795" max="12796" width="10.140625" style="200" customWidth="1"/>
    <col min="12797" max="12797" width="26.7109375" style="200" customWidth="1"/>
    <col min="12798" max="12798" width="54.28515625" style="200" bestFit="1" customWidth="1"/>
    <col min="12799" max="13040" width="9.140625" style="200"/>
    <col min="13041" max="13041" width="8" style="200" customWidth="1"/>
    <col min="13042" max="13042" width="48.42578125" style="200" bestFit="1" customWidth="1"/>
    <col min="13043" max="13043" width="12.7109375" style="200" customWidth="1"/>
    <col min="13044" max="13044" width="9.42578125" style="200" customWidth="1"/>
    <col min="13045" max="13045" width="15.7109375" style="200" customWidth="1"/>
    <col min="13046" max="13046" width="12.28515625" style="200" customWidth="1"/>
    <col min="13047" max="13047" width="9.140625" style="200"/>
    <col min="13048" max="13048" width="16" style="200" customWidth="1"/>
    <col min="13049" max="13049" width="23.42578125" style="200" customWidth="1"/>
    <col min="13050" max="13050" width="10.42578125" style="200" bestFit="1" customWidth="1"/>
    <col min="13051" max="13052" width="10.140625" style="200" customWidth="1"/>
    <col min="13053" max="13053" width="26.7109375" style="200" customWidth="1"/>
    <col min="13054" max="13054" width="54.28515625" style="200" bestFit="1" customWidth="1"/>
    <col min="13055" max="13296" width="9.140625" style="200"/>
    <col min="13297" max="13297" width="8" style="200" customWidth="1"/>
    <col min="13298" max="13298" width="48.42578125" style="200" bestFit="1" customWidth="1"/>
    <col min="13299" max="13299" width="12.7109375" style="200" customWidth="1"/>
    <col min="13300" max="13300" width="9.42578125" style="200" customWidth="1"/>
    <col min="13301" max="13301" width="15.7109375" style="200" customWidth="1"/>
    <col min="13302" max="13302" width="12.28515625" style="200" customWidth="1"/>
    <col min="13303" max="13303" width="9.140625" style="200"/>
    <col min="13304" max="13304" width="16" style="200" customWidth="1"/>
    <col min="13305" max="13305" width="23.42578125" style="200" customWidth="1"/>
    <col min="13306" max="13306" width="10.42578125" style="200" bestFit="1" customWidth="1"/>
    <col min="13307" max="13308" width="10.140625" style="200" customWidth="1"/>
    <col min="13309" max="13309" width="26.7109375" style="200" customWidth="1"/>
    <col min="13310" max="13310" width="54.28515625" style="200" bestFit="1" customWidth="1"/>
    <col min="13311" max="13552" width="9.140625" style="200"/>
    <col min="13553" max="13553" width="8" style="200" customWidth="1"/>
    <col min="13554" max="13554" width="48.42578125" style="200" bestFit="1" customWidth="1"/>
    <col min="13555" max="13555" width="12.7109375" style="200" customWidth="1"/>
    <col min="13556" max="13556" width="9.42578125" style="200" customWidth="1"/>
    <col min="13557" max="13557" width="15.7109375" style="200" customWidth="1"/>
    <col min="13558" max="13558" width="12.28515625" style="200" customWidth="1"/>
    <col min="13559" max="13559" width="9.140625" style="200"/>
    <col min="13560" max="13560" width="16" style="200" customWidth="1"/>
    <col min="13561" max="13561" width="23.42578125" style="200" customWidth="1"/>
    <col min="13562" max="13562" width="10.42578125" style="200" bestFit="1" customWidth="1"/>
    <col min="13563" max="13564" width="10.140625" style="200" customWidth="1"/>
    <col min="13565" max="13565" width="26.7109375" style="200" customWidth="1"/>
    <col min="13566" max="13566" width="54.28515625" style="200" bestFit="1" customWidth="1"/>
    <col min="13567" max="13808" width="9.140625" style="200"/>
    <col min="13809" max="13809" width="8" style="200" customWidth="1"/>
    <col min="13810" max="13810" width="48.42578125" style="200" bestFit="1" customWidth="1"/>
    <col min="13811" max="13811" width="12.7109375" style="200" customWidth="1"/>
    <col min="13812" max="13812" width="9.42578125" style="200" customWidth="1"/>
    <col min="13813" max="13813" width="15.7109375" style="200" customWidth="1"/>
    <col min="13814" max="13814" width="12.28515625" style="200" customWidth="1"/>
    <col min="13815" max="13815" width="9.140625" style="200"/>
    <col min="13816" max="13816" width="16" style="200" customWidth="1"/>
    <col min="13817" max="13817" width="23.42578125" style="200" customWidth="1"/>
    <col min="13818" max="13818" width="10.42578125" style="200" bestFit="1" customWidth="1"/>
    <col min="13819" max="13820" width="10.140625" style="200" customWidth="1"/>
    <col min="13821" max="13821" width="26.7109375" style="200" customWidth="1"/>
    <col min="13822" max="13822" width="54.28515625" style="200" bestFit="1" customWidth="1"/>
    <col min="13823" max="14064" width="9.140625" style="200"/>
    <col min="14065" max="14065" width="8" style="200" customWidth="1"/>
    <col min="14066" max="14066" width="48.42578125" style="200" bestFit="1" customWidth="1"/>
    <col min="14067" max="14067" width="12.7109375" style="200" customWidth="1"/>
    <col min="14068" max="14068" width="9.42578125" style="200" customWidth="1"/>
    <col min="14069" max="14069" width="15.7109375" style="200" customWidth="1"/>
    <col min="14070" max="14070" width="12.28515625" style="200" customWidth="1"/>
    <col min="14071" max="14071" width="9.140625" style="200"/>
    <col min="14072" max="14072" width="16" style="200" customWidth="1"/>
    <col min="14073" max="14073" width="23.42578125" style="200" customWidth="1"/>
    <col min="14074" max="14074" width="10.42578125" style="200" bestFit="1" customWidth="1"/>
    <col min="14075" max="14076" width="10.140625" style="200" customWidth="1"/>
    <col min="14077" max="14077" width="26.7109375" style="200" customWidth="1"/>
    <col min="14078" max="14078" width="54.28515625" style="200" bestFit="1" customWidth="1"/>
    <col min="14079" max="14320" width="9.140625" style="200"/>
    <col min="14321" max="14321" width="8" style="200" customWidth="1"/>
    <col min="14322" max="14322" width="48.42578125" style="200" bestFit="1" customWidth="1"/>
    <col min="14323" max="14323" width="12.7109375" style="200" customWidth="1"/>
    <col min="14324" max="14324" width="9.42578125" style="200" customWidth="1"/>
    <col min="14325" max="14325" width="15.7109375" style="200" customWidth="1"/>
    <col min="14326" max="14326" width="12.28515625" style="200" customWidth="1"/>
    <col min="14327" max="14327" width="9.140625" style="200"/>
    <col min="14328" max="14328" width="16" style="200" customWidth="1"/>
    <col min="14329" max="14329" width="23.42578125" style="200" customWidth="1"/>
    <col min="14330" max="14330" width="10.42578125" style="200" bestFit="1" customWidth="1"/>
    <col min="14331" max="14332" width="10.140625" style="200" customWidth="1"/>
    <col min="14333" max="14333" width="26.7109375" style="200" customWidth="1"/>
    <col min="14334" max="14334" width="54.28515625" style="200" bestFit="1" customWidth="1"/>
    <col min="14335" max="14576" width="9.140625" style="200"/>
    <col min="14577" max="14577" width="8" style="200" customWidth="1"/>
    <col min="14578" max="14578" width="48.42578125" style="200" bestFit="1" customWidth="1"/>
    <col min="14579" max="14579" width="12.7109375" style="200" customWidth="1"/>
    <col min="14580" max="14580" width="9.42578125" style="200" customWidth="1"/>
    <col min="14581" max="14581" width="15.7109375" style="200" customWidth="1"/>
    <col min="14582" max="14582" width="12.28515625" style="200" customWidth="1"/>
    <col min="14583" max="14583" width="9.140625" style="200"/>
    <col min="14584" max="14584" width="16" style="200" customWidth="1"/>
    <col min="14585" max="14585" width="23.42578125" style="200" customWidth="1"/>
    <col min="14586" max="14586" width="10.42578125" style="200" bestFit="1" customWidth="1"/>
    <col min="14587" max="14588" width="10.140625" style="200" customWidth="1"/>
    <col min="14589" max="14589" width="26.7109375" style="200" customWidth="1"/>
    <col min="14590" max="14590" width="54.28515625" style="200" bestFit="1" customWidth="1"/>
    <col min="14591" max="14832" width="9.140625" style="200"/>
    <col min="14833" max="14833" width="8" style="200" customWidth="1"/>
    <col min="14834" max="14834" width="48.42578125" style="200" bestFit="1" customWidth="1"/>
    <col min="14835" max="14835" width="12.7109375" style="200" customWidth="1"/>
    <col min="14836" max="14836" width="9.42578125" style="200" customWidth="1"/>
    <col min="14837" max="14837" width="15.7109375" style="200" customWidth="1"/>
    <col min="14838" max="14838" width="12.28515625" style="200" customWidth="1"/>
    <col min="14839" max="14839" width="9.140625" style="200"/>
    <col min="14840" max="14840" width="16" style="200" customWidth="1"/>
    <col min="14841" max="14841" width="23.42578125" style="200" customWidth="1"/>
    <col min="14842" max="14842" width="10.42578125" style="200" bestFit="1" customWidth="1"/>
    <col min="14843" max="14844" width="10.140625" style="200" customWidth="1"/>
    <col min="14845" max="14845" width="26.7109375" style="200" customWidth="1"/>
    <col min="14846" max="14846" width="54.28515625" style="200" bestFit="1" customWidth="1"/>
    <col min="14847" max="15088" width="9.140625" style="200"/>
    <col min="15089" max="15089" width="8" style="200" customWidth="1"/>
    <col min="15090" max="15090" width="48.42578125" style="200" bestFit="1" customWidth="1"/>
    <col min="15091" max="15091" width="12.7109375" style="200" customWidth="1"/>
    <col min="15092" max="15092" width="9.42578125" style="200" customWidth="1"/>
    <col min="15093" max="15093" width="15.7109375" style="200" customWidth="1"/>
    <col min="15094" max="15094" width="12.28515625" style="200" customWidth="1"/>
    <col min="15095" max="15095" width="9.140625" style="200"/>
    <col min="15096" max="15096" width="16" style="200" customWidth="1"/>
    <col min="15097" max="15097" width="23.42578125" style="200" customWidth="1"/>
    <col min="15098" max="15098" width="10.42578125" style="200" bestFit="1" customWidth="1"/>
    <col min="15099" max="15100" width="10.140625" style="200" customWidth="1"/>
    <col min="15101" max="15101" width="26.7109375" style="200" customWidth="1"/>
    <col min="15102" max="15102" width="54.28515625" style="200" bestFit="1" customWidth="1"/>
    <col min="15103" max="15344" width="9.140625" style="200"/>
    <col min="15345" max="15345" width="8" style="200" customWidth="1"/>
    <col min="15346" max="15346" width="48.42578125" style="200" bestFit="1" customWidth="1"/>
    <col min="15347" max="15347" width="12.7109375" style="200" customWidth="1"/>
    <col min="15348" max="15348" width="9.42578125" style="200" customWidth="1"/>
    <col min="15349" max="15349" width="15.7109375" style="200" customWidth="1"/>
    <col min="15350" max="15350" width="12.28515625" style="200" customWidth="1"/>
    <col min="15351" max="15351" width="9.140625" style="200"/>
    <col min="15352" max="15352" width="16" style="200" customWidth="1"/>
    <col min="15353" max="15353" width="23.42578125" style="200" customWidth="1"/>
    <col min="15354" max="15354" width="10.42578125" style="200" bestFit="1" customWidth="1"/>
    <col min="15355" max="15356" width="10.140625" style="200" customWidth="1"/>
    <col min="15357" max="15357" width="26.7109375" style="200" customWidth="1"/>
    <col min="15358" max="15358" width="54.28515625" style="200" bestFit="1" customWidth="1"/>
    <col min="15359" max="15600" width="9.140625" style="200"/>
    <col min="15601" max="15601" width="8" style="200" customWidth="1"/>
    <col min="15602" max="15602" width="48.42578125" style="200" bestFit="1" customWidth="1"/>
    <col min="15603" max="15603" width="12.7109375" style="200" customWidth="1"/>
    <col min="15604" max="15604" width="9.42578125" style="200" customWidth="1"/>
    <col min="15605" max="15605" width="15.7109375" style="200" customWidth="1"/>
    <col min="15606" max="15606" width="12.28515625" style="200" customWidth="1"/>
    <col min="15607" max="15607" width="9.140625" style="200"/>
    <col min="15608" max="15608" width="16" style="200" customWidth="1"/>
    <col min="15609" max="15609" width="23.42578125" style="200" customWidth="1"/>
    <col min="15610" max="15610" width="10.42578125" style="200" bestFit="1" customWidth="1"/>
    <col min="15611" max="15612" width="10.140625" style="200" customWidth="1"/>
    <col min="15613" max="15613" width="26.7109375" style="200" customWidth="1"/>
    <col min="15614" max="15614" width="54.28515625" style="200" bestFit="1" customWidth="1"/>
    <col min="15615" max="15856" width="9.140625" style="200"/>
    <col min="15857" max="15857" width="8" style="200" customWidth="1"/>
    <col min="15858" max="15858" width="48.42578125" style="200" bestFit="1" customWidth="1"/>
    <col min="15859" max="15859" width="12.7109375" style="200" customWidth="1"/>
    <col min="15860" max="15860" width="9.42578125" style="200" customWidth="1"/>
    <col min="15861" max="15861" width="15.7109375" style="200" customWidth="1"/>
    <col min="15862" max="15862" width="12.28515625" style="200" customWidth="1"/>
    <col min="15863" max="15863" width="9.140625" style="200"/>
    <col min="15864" max="15864" width="16" style="200" customWidth="1"/>
    <col min="15865" max="15865" width="23.42578125" style="200" customWidth="1"/>
    <col min="15866" max="15866" width="10.42578125" style="200" bestFit="1" customWidth="1"/>
    <col min="15867" max="15868" width="10.140625" style="200" customWidth="1"/>
    <col min="15869" max="15869" width="26.7109375" style="200" customWidth="1"/>
    <col min="15870" max="15870" width="54.28515625" style="200" bestFit="1" customWidth="1"/>
    <col min="15871" max="16112" width="9.140625" style="200"/>
    <col min="16113" max="16113" width="8" style="200" customWidth="1"/>
    <col min="16114" max="16114" width="48.42578125" style="200" bestFit="1" customWidth="1"/>
    <col min="16115" max="16115" width="12.7109375" style="200" customWidth="1"/>
    <col min="16116" max="16116" width="9.42578125" style="200" customWidth="1"/>
    <col min="16117" max="16117" width="15.7109375" style="200" customWidth="1"/>
    <col min="16118" max="16118" width="12.28515625" style="200" customWidth="1"/>
    <col min="16119" max="16119" width="9.140625" style="200"/>
    <col min="16120" max="16120" width="16" style="200" customWidth="1"/>
    <col min="16121" max="16121" width="23.42578125" style="200" customWidth="1"/>
    <col min="16122" max="16122" width="10.42578125" style="200" bestFit="1" customWidth="1"/>
    <col min="16123" max="16124" width="10.140625" style="200" customWidth="1"/>
    <col min="16125" max="16125" width="26.7109375" style="200" customWidth="1"/>
    <col min="16126" max="16126" width="54.28515625" style="200" bestFit="1" customWidth="1"/>
    <col min="16127" max="16384" width="9.140625" style="200"/>
  </cols>
  <sheetData>
    <row r="1" spans="1:11" ht="15" customHeight="1" x14ac:dyDescent="0.2">
      <c r="A1" s="198" t="s">
        <v>164</v>
      </c>
      <c r="B1" s="541" t="s">
        <v>165</v>
      </c>
      <c r="C1" s="541"/>
      <c r="D1" s="541"/>
      <c r="E1" s="199"/>
      <c r="F1" s="199"/>
      <c r="G1" s="199"/>
      <c r="H1" s="199"/>
      <c r="I1" s="199"/>
      <c r="J1" s="199"/>
      <c r="K1" s="199"/>
    </row>
    <row r="2" spans="1:11" ht="15" customHeight="1" x14ac:dyDescent="0.2">
      <c r="A2" s="201"/>
      <c r="B2" s="201"/>
      <c r="C2" s="199"/>
      <c r="D2" s="222"/>
      <c r="E2" s="199"/>
      <c r="F2" s="199"/>
      <c r="G2" s="199"/>
      <c r="H2" s="199"/>
      <c r="I2" s="199"/>
      <c r="J2" s="199"/>
      <c r="K2" s="199"/>
    </row>
    <row r="3" spans="1:11" ht="15" customHeight="1" x14ac:dyDescent="0.2">
      <c r="A3" s="213" t="s">
        <v>166</v>
      </c>
      <c r="B3" s="211" t="s">
        <v>36</v>
      </c>
      <c r="C3" s="212"/>
      <c r="D3" s="223"/>
      <c r="E3" s="199"/>
      <c r="F3" s="199"/>
      <c r="G3" s="199"/>
      <c r="H3" s="199"/>
      <c r="I3" s="199"/>
      <c r="J3" s="199"/>
      <c r="K3" s="199"/>
    </row>
    <row r="4" spans="1:11" ht="15" customHeight="1" x14ac:dyDescent="0.2">
      <c r="A4" s="214" t="s">
        <v>167</v>
      </c>
      <c r="B4" s="455"/>
      <c r="C4" s="596"/>
      <c r="D4" s="597"/>
      <c r="E4" s="199"/>
      <c r="F4" s="199"/>
      <c r="G4" s="199"/>
      <c r="H4" s="199"/>
      <c r="I4" s="199"/>
      <c r="J4" s="199"/>
      <c r="K4" s="199"/>
    </row>
    <row r="5" spans="1:11" ht="15" customHeight="1" x14ac:dyDescent="0.2">
      <c r="A5" s="214" t="s">
        <v>168</v>
      </c>
      <c r="B5" s="455"/>
      <c r="C5" s="596"/>
      <c r="D5" s="597"/>
      <c r="E5" s="199"/>
      <c r="F5" s="199"/>
      <c r="G5" s="199"/>
      <c r="H5" s="199"/>
      <c r="I5" s="199"/>
      <c r="J5" s="199"/>
      <c r="K5" s="199"/>
    </row>
    <row r="6" spans="1:11" ht="15" customHeight="1" x14ac:dyDescent="0.2">
      <c r="A6" s="214" t="s">
        <v>169</v>
      </c>
      <c r="B6" s="455"/>
      <c r="C6" s="596"/>
      <c r="D6" s="597"/>
      <c r="E6" s="199"/>
      <c r="F6" s="199"/>
      <c r="G6" s="199"/>
      <c r="H6" s="199"/>
      <c r="I6" s="199"/>
      <c r="J6" s="199"/>
      <c r="K6" s="199"/>
    </row>
    <row r="7" spans="1:11" ht="15" customHeight="1" x14ac:dyDescent="0.2">
      <c r="A7" s="214" t="s">
        <v>170</v>
      </c>
      <c r="B7" s="211" t="s">
        <v>171</v>
      </c>
      <c r="C7" s="596"/>
      <c r="D7" s="597"/>
      <c r="E7" s="199"/>
      <c r="F7" s="199"/>
      <c r="G7" s="199"/>
      <c r="H7" s="199"/>
      <c r="I7" s="199"/>
      <c r="J7" s="199"/>
      <c r="K7" s="199"/>
    </row>
    <row r="8" spans="1:11" ht="15" customHeight="1" x14ac:dyDescent="0.2">
      <c r="A8" s="214" t="s">
        <v>172</v>
      </c>
      <c r="B8" s="456"/>
      <c r="C8" s="596"/>
      <c r="D8" s="597"/>
      <c r="E8" s="199"/>
      <c r="F8" s="215"/>
      <c r="G8" s="199"/>
      <c r="H8" s="199"/>
      <c r="I8" s="199"/>
      <c r="J8" s="199"/>
      <c r="K8" s="199"/>
    </row>
    <row r="9" spans="1:11" ht="15" customHeight="1" x14ac:dyDescent="0.2">
      <c r="A9" s="202"/>
      <c r="B9" s="202"/>
      <c r="C9" s="204"/>
      <c r="D9" s="205"/>
      <c r="E9" s="199"/>
      <c r="F9" s="199"/>
      <c r="G9" s="199"/>
      <c r="H9" s="199"/>
      <c r="I9" s="199"/>
      <c r="J9" s="199"/>
      <c r="K9" s="199"/>
    </row>
    <row r="10" spans="1:11" ht="15" customHeight="1" x14ac:dyDescent="0.2">
      <c r="A10" s="210">
        <v>5</v>
      </c>
      <c r="B10" s="225" t="s">
        <v>9</v>
      </c>
      <c r="C10" s="210" t="s">
        <v>173</v>
      </c>
      <c r="D10" s="210" t="s">
        <v>70</v>
      </c>
      <c r="E10" s="199"/>
      <c r="F10" s="199"/>
      <c r="G10" s="199"/>
      <c r="H10" s="199"/>
      <c r="I10" s="199"/>
      <c r="J10" s="199"/>
      <c r="K10" s="199"/>
    </row>
    <row r="11" spans="1:11" ht="15" customHeight="1" x14ac:dyDescent="0.2">
      <c r="A11" s="226"/>
      <c r="B11" s="227"/>
      <c r="C11" s="227"/>
      <c r="D11" s="228"/>
      <c r="E11" s="199"/>
      <c r="F11" s="199"/>
      <c r="G11" s="199"/>
      <c r="H11" s="199"/>
      <c r="I11" s="199"/>
      <c r="J11" s="199"/>
      <c r="K11" s="199"/>
    </row>
    <row r="12" spans="1:11" ht="15" customHeight="1" x14ac:dyDescent="0.2">
      <c r="A12" s="250" t="s">
        <v>174</v>
      </c>
      <c r="B12" s="229" t="s">
        <v>175</v>
      </c>
      <c r="C12" s="230">
        <f>SUM(C13:C21)</f>
        <v>0</v>
      </c>
      <c r="D12" s="230">
        <f>SUM(D13:D21)</f>
        <v>0</v>
      </c>
    </row>
    <row r="13" spans="1:11" ht="15" customHeight="1" x14ac:dyDescent="0.2">
      <c r="A13" s="268" t="s">
        <v>176</v>
      </c>
      <c r="B13" s="239" t="s">
        <v>177</v>
      </c>
      <c r="C13" s="457"/>
      <c r="D13" s="231">
        <f>ROUND(($B$8*C13/100),2)</f>
        <v>0</v>
      </c>
    </row>
    <row r="14" spans="1:11" ht="15" customHeight="1" x14ac:dyDescent="0.2">
      <c r="A14" s="268" t="s">
        <v>178</v>
      </c>
      <c r="B14" s="239" t="s">
        <v>179</v>
      </c>
      <c r="C14" s="457"/>
      <c r="D14" s="231">
        <f t="shared" ref="D14:D21" si="0">ROUND(($B$8*C14/100),2)</f>
        <v>0</v>
      </c>
    </row>
    <row r="15" spans="1:11" ht="15" customHeight="1" x14ac:dyDescent="0.2">
      <c r="A15" s="268" t="s">
        <v>180</v>
      </c>
      <c r="B15" s="239" t="s">
        <v>181</v>
      </c>
      <c r="C15" s="457"/>
      <c r="D15" s="231">
        <f t="shared" si="0"/>
        <v>0</v>
      </c>
    </row>
    <row r="16" spans="1:11" ht="15" customHeight="1" x14ac:dyDescent="0.2">
      <c r="A16" s="268" t="s">
        <v>182</v>
      </c>
      <c r="B16" s="239" t="s">
        <v>183</v>
      </c>
      <c r="C16" s="457"/>
      <c r="D16" s="231">
        <f t="shared" si="0"/>
        <v>0</v>
      </c>
    </row>
    <row r="17" spans="1:11" ht="15" customHeight="1" x14ac:dyDescent="0.2">
      <c r="A17" s="268" t="s">
        <v>184</v>
      </c>
      <c r="B17" s="239" t="s">
        <v>185</v>
      </c>
      <c r="C17" s="457"/>
      <c r="D17" s="231">
        <f t="shared" si="0"/>
        <v>0</v>
      </c>
    </row>
    <row r="18" spans="1:11" ht="15" customHeight="1" x14ac:dyDescent="0.2">
      <c r="A18" s="268" t="s">
        <v>186</v>
      </c>
      <c r="B18" s="239" t="s">
        <v>187</v>
      </c>
      <c r="C18" s="457"/>
      <c r="D18" s="231">
        <f t="shared" si="0"/>
        <v>0</v>
      </c>
    </row>
    <row r="19" spans="1:11" ht="15" customHeight="1" x14ac:dyDescent="0.2">
      <c r="A19" s="268" t="s">
        <v>188</v>
      </c>
      <c r="B19" s="239" t="s">
        <v>189</v>
      </c>
      <c r="C19" s="457"/>
      <c r="D19" s="231">
        <f t="shared" si="0"/>
        <v>0</v>
      </c>
    </row>
    <row r="20" spans="1:11" ht="15" customHeight="1" x14ac:dyDescent="0.2">
      <c r="A20" s="268" t="s">
        <v>190</v>
      </c>
      <c r="B20" s="239" t="s">
        <v>191</v>
      </c>
      <c r="C20" s="457"/>
      <c r="D20" s="231">
        <f t="shared" si="0"/>
        <v>0</v>
      </c>
    </row>
    <row r="21" spans="1:11" ht="15" customHeight="1" x14ac:dyDescent="0.2">
      <c r="A21" s="268" t="s">
        <v>192</v>
      </c>
      <c r="B21" s="239" t="s">
        <v>193</v>
      </c>
      <c r="C21" s="457"/>
      <c r="D21" s="231">
        <f t="shared" si="0"/>
        <v>0</v>
      </c>
    </row>
    <row r="22" spans="1:11" ht="15" customHeight="1" x14ac:dyDescent="0.2">
      <c r="A22" s="202"/>
      <c r="B22" s="227"/>
      <c r="C22" s="227"/>
      <c r="D22" s="228"/>
      <c r="E22" s="199"/>
      <c r="F22" s="199"/>
      <c r="G22" s="199"/>
      <c r="H22" s="199"/>
      <c r="I22" s="199"/>
      <c r="J22" s="199"/>
      <c r="K22" s="199"/>
    </row>
    <row r="23" spans="1:11" ht="15" customHeight="1" x14ac:dyDescent="0.2">
      <c r="A23" s="250" t="s">
        <v>194</v>
      </c>
      <c r="B23" s="229" t="s">
        <v>195</v>
      </c>
      <c r="C23" s="230">
        <f>SUM(C24:C30)</f>
        <v>0</v>
      </c>
      <c r="D23" s="230">
        <f>SUM(D24:D30)</f>
        <v>0</v>
      </c>
    </row>
    <row r="24" spans="1:11" ht="15" customHeight="1" x14ac:dyDescent="0.2">
      <c r="A24" s="268" t="s">
        <v>196</v>
      </c>
      <c r="B24" s="239" t="s">
        <v>197</v>
      </c>
      <c r="C24" s="457"/>
      <c r="D24" s="231">
        <f>ROUND(($B$8*C24/100),2)</f>
        <v>0</v>
      </c>
    </row>
    <row r="25" spans="1:11" ht="15" customHeight="1" x14ac:dyDescent="0.2">
      <c r="A25" s="268" t="s">
        <v>198</v>
      </c>
      <c r="B25" s="239" t="s">
        <v>199</v>
      </c>
      <c r="C25" s="457"/>
      <c r="D25" s="231">
        <f t="shared" ref="D25:D30" si="1">ROUND(($B$8*C25/100),2)</f>
        <v>0</v>
      </c>
    </row>
    <row r="26" spans="1:11" ht="15" customHeight="1" x14ac:dyDescent="0.2">
      <c r="A26" s="268" t="s">
        <v>200</v>
      </c>
      <c r="B26" s="239" t="s">
        <v>201</v>
      </c>
      <c r="C26" s="457"/>
      <c r="D26" s="231">
        <f t="shared" si="1"/>
        <v>0</v>
      </c>
      <c r="I26" s="206"/>
    </row>
    <row r="27" spans="1:11" ht="15" customHeight="1" x14ac:dyDescent="0.2">
      <c r="A27" s="268" t="s">
        <v>202</v>
      </c>
      <c r="B27" s="239" t="s">
        <v>203</v>
      </c>
      <c r="C27" s="457"/>
      <c r="D27" s="231">
        <f t="shared" si="1"/>
        <v>0</v>
      </c>
    </row>
    <row r="28" spans="1:11" ht="15" customHeight="1" x14ac:dyDescent="0.2">
      <c r="A28" s="268" t="s">
        <v>204</v>
      </c>
      <c r="B28" s="239" t="s">
        <v>205</v>
      </c>
      <c r="C28" s="457"/>
      <c r="D28" s="231">
        <f t="shared" si="1"/>
        <v>0</v>
      </c>
    </row>
    <row r="29" spans="1:11" ht="15" customHeight="1" x14ac:dyDescent="0.2">
      <c r="A29" s="268" t="s">
        <v>206</v>
      </c>
      <c r="B29" s="239" t="s">
        <v>207</v>
      </c>
      <c r="C29" s="457"/>
      <c r="D29" s="231">
        <f t="shared" si="1"/>
        <v>0</v>
      </c>
    </row>
    <row r="30" spans="1:11" ht="15" customHeight="1" x14ac:dyDescent="0.2">
      <c r="A30" s="268" t="s">
        <v>208</v>
      </c>
      <c r="B30" s="239" t="s">
        <v>209</v>
      </c>
      <c r="C30" s="457"/>
      <c r="D30" s="231">
        <f t="shared" si="1"/>
        <v>0</v>
      </c>
    </row>
    <row r="31" spans="1:11" ht="15" customHeight="1" x14ac:dyDescent="0.2">
      <c r="A31" s="202"/>
      <c r="B31" s="227"/>
      <c r="C31" s="227"/>
      <c r="D31" s="228"/>
      <c r="E31" s="199"/>
      <c r="F31" s="199"/>
      <c r="G31" s="199"/>
      <c r="H31" s="199"/>
      <c r="I31" s="199"/>
      <c r="J31" s="199"/>
      <c r="K31" s="199"/>
    </row>
    <row r="32" spans="1:11" ht="15" customHeight="1" x14ac:dyDescent="0.2">
      <c r="A32" s="250" t="s">
        <v>210</v>
      </c>
      <c r="B32" s="229" t="s">
        <v>211</v>
      </c>
      <c r="C32" s="230">
        <f>SUM(C33:C37)</f>
        <v>0</v>
      </c>
      <c r="D32" s="230">
        <f>SUM(D33:D37)</f>
        <v>0</v>
      </c>
    </row>
    <row r="33" spans="1:11" ht="15" customHeight="1" x14ac:dyDescent="0.2">
      <c r="A33" s="268" t="s">
        <v>212</v>
      </c>
      <c r="B33" s="239" t="s">
        <v>213</v>
      </c>
      <c r="C33" s="457"/>
      <c r="D33" s="231">
        <f>ROUND(($B$8*C33/100),2)</f>
        <v>0</v>
      </c>
    </row>
    <row r="34" spans="1:11" ht="15" customHeight="1" x14ac:dyDescent="0.2">
      <c r="A34" s="268" t="s">
        <v>214</v>
      </c>
      <c r="B34" s="239" t="s">
        <v>215</v>
      </c>
      <c r="C34" s="457"/>
      <c r="D34" s="231">
        <f t="shared" ref="D34:D37" si="2">ROUND(($B$8*C34/100),2)</f>
        <v>0</v>
      </c>
    </row>
    <row r="35" spans="1:11" ht="15" customHeight="1" x14ac:dyDescent="0.2">
      <c r="A35" s="268" t="s">
        <v>216</v>
      </c>
      <c r="B35" s="239" t="s">
        <v>217</v>
      </c>
      <c r="C35" s="457"/>
      <c r="D35" s="231">
        <f t="shared" si="2"/>
        <v>0</v>
      </c>
    </row>
    <row r="36" spans="1:11" ht="15" customHeight="1" x14ac:dyDescent="0.2">
      <c r="A36" s="268" t="s">
        <v>218</v>
      </c>
      <c r="B36" s="239" t="s">
        <v>219</v>
      </c>
      <c r="C36" s="457"/>
      <c r="D36" s="231">
        <f t="shared" si="2"/>
        <v>0</v>
      </c>
    </row>
    <row r="37" spans="1:11" ht="15" customHeight="1" x14ac:dyDescent="0.2">
      <c r="A37" s="268" t="s">
        <v>220</v>
      </c>
      <c r="B37" s="239" t="s">
        <v>221</v>
      </c>
      <c r="C37" s="457"/>
      <c r="D37" s="231">
        <f t="shared" si="2"/>
        <v>0</v>
      </c>
    </row>
    <row r="38" spans="1:11" ht="15" customHeight="1" x14ac:dyDescent="0.2">
      <c r="A38" s="202"/>
      <c r="B38" s="227"/>
      <c r="C38" s="227"/>
      <c r="D38" s="228"/>
      <c r="E38" s="199"/>
      <c r="F38" s="199"/>
      <c r="G38" s="199"/>
      <c r="H38" s="199"/>
      <c r="I38" s="199"/>
      <c r="J38" s="199"/>
      <c r="K38" s="199"/>
    </row>
    <row r="39" spans="1:11" ht="15" customHeight="1" x14ac:dyDescent="0.2">
      <c r="A39" s="250" t="s">
        <v>222</v>
      </c>
      <c r="B39" s="229" t="s">
        <v>223</v>
      </c>
      <c r="C39" s="230">
        <f>SUM(C40:C41)</f>
        <v>0</v>
      </c>
      <c r="D39" s="230">
        <f>SUM(D40:D41)</f>
        <v>0</v>
      </c>
    </row>
    <row r="40" spans="1:11" ht="15" customHeight="1" x14ac:dyDescent="0.2">
      <c r="A40" s="268" t="s">
        <v>224</v>
      </c>
      <c r="B40" s="239" t="s">
        <v>225</v>
      </c>
      <c r="C40" s="458"/>
      <c r="D40" s="231">
        <f>ROUND(($B$8*C40/100),2)</f>
        <v>0</v>
      </c>
      <c r="E40" s="206"/>
    </row>
    <row r="41" spans="1:11" ht="25.5" x14ac:dyDescent="0.2">
      <c r="A41" s="268" t="s">
        <v>226</v>
      </c>
      <c r="B41" s="249" t="s">
        <v>227</v>
      </c>
      <c r="C41" s="458"/>
      <c r="D41" s="231">
        <f>ROUND(($B$8*C41/100),2)</f>
        <v>0</v>
      </c>
      <c r="E41" s="206"/>
      <c r="J41" s="206"/>
    </row>
    <row r="42" spans="1:11" ht="15" customHeight="1" x14ac:dyDescent="0.2">
      <c r="A42" s="251"/>
      <c r="B42" s="227"/>
      <c r="C42" s="227"/>
      <c r="D42" s="228"/>
      <c r="E42" s="199"/>
      <c r="F42" s="199"/>
      <c r="G42" s="199"/>
      <c r="H42" s="199"/>
      <c r="J42" s="206"/>
      <c r="K42" s="199"/>
    </row>
    <row r="43" spans="1:11" ht="15" customHeight="1" x14ac:dyDescent="0.2">
      <c r="A43" s="539" t="s">
        <v>228</v>
      </c>
      <c r="B43" s="540"/>
      <c r="C43" s="230">
        <f>C12+C23+C32+C39</f>
        <v>0</v>
      </c>
      <c r="D43" s="230">
        <f>D12+D23+D32+D39</f>
        <v>0</v>
      </c>
    </row>
    <row r="44" spans="1:11" ht="15" customHeight="1" x14ac:dyDescent="0.2"/>
    <row r="45" spans="1:11" ht="15" customHeight="1" x14ac:dyDescent="0.2">
      <c r="A45" s="233">
        <v>6</v>
      </c>
      <c r="B45" s="234" t="s">
        <v>229</v>
      </c>
      <c r="C45" s="235" t="s">
        <v>173</v>
      </c>
      <c r="D45" s="235" t="s">
        <v>70</v>
      </c>
    </row>
    <row r="46" spans="1:11" ht="15" customHeight="1" x14ac:dyDescent="0.2">
      <c r="A46" s="268" t="s">
        <v>230</v>
      </c>
      <c r="B46" s="248" t="s">
        <v>231</v>
      </c>
      <c r="C46" s="237" t="e">
        <f>ROUND((D46/$B$8),4)*100</f>
        <v>#DIV/0!</v>
      </c>
      <c r="D46" s="602"/>
      <c r="E46" s="206"/>
    </row>
    <row r="47" spans="1:11" ht="15" customHeight="1" x14ac:dyDescent="0.2">
      <c r="A47" s="236" t="s">
        <v>232</v>
      </c>
      <c r="B47" s="239" t="s">
        <v>233</v>
      </c>
      <c r="C47" s="231" t="e">
        <f t="shared" ref="C47:C51" si="3">ROUND((D47/$B$8),4)*100</f>
        <v>#DIV/0!</v>
      </c>
      <c r="D47" s="603"/>
      <c r="E47" s="206"/>
    </row>
    <row r="48" spans="1:11" ht="15" customHeight="1" x14ac:dyDescent="0.2">
      <c r="A48" s="236" t="s">
        <v>234</v>
      </c>
      <c r="B48" s="239" t="s">
        <v>235</v>
      </c>
      <c r="C48" s="231" t="e">
        <f t="shared" si="3"/>
        <v>#DIV/0!</v>
      </c>
      <c r="D48" s="603"/>
      <c r="E48" s="206"/>
    </row>
    <row r="49" spans="1:5" ht="15" customHeight="1" x14ac:dyDescent="0.2">
      <c r="A49" s="236" t="s">
        <v>236</v>
      </c>
      <c r="B49" s="239" t="s">
        <v>237</v>
      </c>
      <c r="C49" s="231" t="e">
        <f t="shared" si="3"/>
        <v>#DIV/0!</v>
      </c>
      <c r="D49" s="603"/>
      <c r="E49" s="206"/>
    </row>
    <row r="50" spans="1:5" ht="15" customHeight="1" x14ac:dyDescent="0.2">
      <c r="A50" s="236" t="s">
        <v>238</v>
      </c>
      <c r="B50" s="239" t="s">
        <v>239</v>
      </c>
      <c r="C50" s="231" t="e">
        <f t="shared" si="3"/>
        <v>#DIV/0!</v>
      </c>
      <c r="D50" s="603"/>
      <c r="E50" s="206"/>
    </row>
    <row r="51" spans="1:5" ht="15" customHeight="1" x14ac:dyDescent="0.2">
      <c r="A51" s="236" t="s">
        <v>240</v>
      </c>
      <c r="B51" s="247" t="s">
        <v>241</v>
      </c>
      <c r="C51" s="241" t="e">
        <f t="shared" si="3"/>
        <v>#DIV/0!</v>
      </c>
      <c r="D51" s="604"/>
      <c r="E51" s="206"/>
    </row>
    <row r="52" spans="1:5" ht="15" customHeight="1" x14ac:dyDescent="0.2">
      <c r="A52" s="542" t="s">
        <v>242</v>
      </c>
      <c r="B52" s="543"/>
      <c r="C52" s="243" t="e">
        <f>SUM(C46:C51)</f>
        <v>#DIV/0!</v>
      </c>
      <c r="D52" s="243">
        <f>SUM(D46:D51)</f>
        <v>0</v>
      </c>
    </row>
    <row r="53" spans="1:5" ht="15" customHeight="1" x14ac:dyDescent="0.2">
      <c r="C53" s="208"/>
    </row>
    <row r="54" spans="1:5" ht="15" customHeight="1" x14ac:dyDescent="0.2">
      <c r="A54" s="537" t="s">
        <v>243</v>
      </c>
      <c r="B54" s="537"/>
      <c r="C54" s="238" t="e">
        <f>C43+C52</f>
        <v>#DIV/0!</v>
      </c>
      <c r="D54" s="232">
        <f>D43+D52</f>
        <v>0</v>
      </c>
    </row>
    <row r="55" spans="1:5" ht="15" customHeight="1" x14ac:dyDescent="0.2">
      <c r="C55" s="208"/>
    </row>
    <row r="56" spans="1:5" ht="15" customHeight="1" x14ac:dyDescent="0.2">
      <c r="A56" s="203">
        <v>7</v>
      </c>
      <c r="B56" s="203" t="s">
        <v>244</v>
      </c>
      <c r="C56" s="209"/>
      <c r="D56" s="203" t="s">
        <v>173</v>
      </c>
    </row>
    <row r="57" spans="1:5" ht="15" customHeight="1" x14ac:dyDescent="0.2">
      <c r="A57" s="240"/>
      <c r="B57" s="254" t="s">
        <v>245</v>
      </c>
      <c r="C57" s="247"/>
      <c r="D57" s="245" t="e">
        <f>C54/100</f>
        <v>#DIV/0!</v>
      </c>
    </row>
    <row r="58" spans="1:5" ht="15" customHeight="1" x14ac:dyDescent="0.2">
      <c r="A58" s="244"/>
      <c r="B58" s="242" t="s">
        <v>246</v>
      </c>
      <c r="C58" s="239"/>
      <c r="D58" s="246">
        <f>'FATOR K'!K7</f>
        <v>0</v>
      </c>
    </row>
    <row r="59" spans="1:5" ht="15" customHeight="1" x14ac:dyDescent="0.2">
      <c r="A59" s="244"/>
      <c r="B59" s="242" t="s">
        <v>145</v>
      </c>
      <c r="C59" s="239"/>
      <c r="D59" s="246">
        <f>'FATOR K'!K8</f>
        <v>0</v>
      </c>
    </row>
    <row r="60" spans="1:5" ht="15" customHeight="1" x14ac:dyDescent="0.2">
      <c r="A60" s="244"/>
      <c r="B60" s="254" t="s">
        <v>146</v>
      </c>
      <c r="C60" s="247"/>
      <c r="D60" s="246">
        <f>'FATOR K'!K9</f>
        <v>0</v>
      </c>
    </row>
    <row r="61" spans="1:5" ht="15" customHeight="1" x14ac:dyDescent="0.2">
      <c r="A61" s="244"/>
      <c r="B61" s="242" t="s">
        <v>147</v>
      </c>
      <c r="C61" s="239"/>
      <c r="D61" s="253">
        <f>'FATOR K'!K10</f>
        <v>0</v>
      </c>
    </row>
    <row r="62" spans="1:5" ht="15" customHeight="1" x14ac:dyDescent="0.2">
      <c r="A62" s="244"/>
      <c r="B62" s="248" t="s">
        <v>148</v>
      </c>
      <c r="C62" s="265">
        <f>'FATOR K'!$J$11</f>
        <v>0</v>
      </c>
      <c r="D62" s="240"/>
    </row>
    <row r="63" spans="1:5" ht="15" customHeight="1" x14ac:dyDescent="0.2">
      <c r="A63" s="244"/>
      <c r="B63" s="239" t="s">
        <v>149</v>
      </c>
      <c r="C63" s="264">
        <f>'FATOR K'!$J$12</f>
        <v>0</v>
      </c>
      <c r="D63" s="244"/>
    </row>
    <row r="64" spans="1:5" ht="15" customHeight="1" x14ac:dyDescent="0.2">
      <c r="A64" s="244"/>
      <c r="B64" s="239" t="s">
        <v>150</v>
      </c>
      <c r="C64" s="264">
        <f>'FATOR K'!$J$13</f>
        <v>0</v>
      </c>
      <c r="D64" s="244"/>
    </row>
    <row r="65" spans="1:4" ht="15" customHeight="1" x14ac:dyDescent="0.2">
      <c r="A65" s="236"/>
      <c r="B65" s="239" t="s">
        <v>151</v>
      </c>
      <c r="C65" s="264">
        <f>'FATOR K'!$J$14</f>
        <v>0</v>
      </c>
      <c r="D65" s="236"/>
    </row>
    <row r="66" spans="1:4" ht="15" customHeight="1" x14ac:dyDescent="0.2"/>
    <row r="67" spans="1:4" ht="15" customHeight="1" x14ac:dyDescent="0.2">
      <c r="A67" s="537" t="s">
        <v>247</v>
      </c>
      <c r="B67" s="537"/>
      <c r="C67" s="537"/>
      <c r="D67" s="252" t="e">
        <f>(1+D57+D59)*(1+D60)*(1+D61)</f>
        <v>#DIV/0!</v>
      </c>
    </row>
    <row r="68" spans="1:4" ht="15" customHeight="1" x14ac:dyDescent="0.2">
      <c r="B68" s="204"/>
      <c r="C68" s="204"/>
    </row>
    <row r="69" spans="1:4" ht="15" customHeight="1" x14ac:dyDescent="0.2">
      <c r="A69" s="538" t="s">
        <v>248</v>
      </c>
      <c r="B69" s="538"/>
      <c r="C69" s="538"/>
      <c r="D69" s="224" t="e">
        <f>D67*B8</f>
        <v>#DIV/0!</v>
      </c>
    </row>
    <row r="70" spans="1:4" ht="15" customHeight="1" x14ac:dyDescent="0.2"/>
    <row r="71" spans="1:4" ht="15" customHeight="1" x14ac:dyDescent="0.2"/>
    <row r="72" spans="1:4" ht="15" customHeight="1" x14ac:dyDescent="0.2"/>
    <row r="73" spans="1:4" ht="15" customHeight="1" x14ac:dyDescent="0.2"/>
    <row r="74" spans="1:4" ht="15" customHeight="1" x14ac:dyDescent="0.2"/>
    <row r="75" spans="1:4" ht="15" customHeight="1" x14ac:dyDescent="0.2"/>
    <row r="76" spans="1:4" ht="15" customHeight="1" x14ac:dyDescent="0.2"/>
    <row r="77" spans="1:4" ht="15" customHeight="1" x14ac:dyDescent="0.2"/>
    <row r="78" spans="1:4" ht="15" customHeight="1" x14ac:dyDescent="0.2"/>
    <row r="79" spans="1:4" ht="15" customHeight="1" x14ac:dyDescent="0.2"/>
    <row r="80" spans="1:4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</sheetData>
  <mergeCells count="6">
    <mergeCell ref="A67:C67"/>
    <mergeCell ref="A69:C69"/>
    <mergeCell ref="A43:B43"/>
    <mergeCell ref="B1:D1"/>
    <mergeCell ref="A52:B52"/>
    <mergeCell ref="A54:B54"/>
  </mergeCells>
  <phoneticPr fontId="47" type="noConversion"/>
  <printOptions horizontalCentered="1"/>
  <pageMargins left="0.51181102362204722" right="0.51181102362204722" top="0.78740157480314965" bottom="0.78740157480314965" header="0.31496062992125984" footer="0.31496062992125984"/>
  <pageSetup paperSize="9" scale="70" orientation="portrait" horizontalDpi="300" verticalDpi="300" r:id="rId1"/>
  <headerFooter>
    <oddFooter>Página &amp;P&amp;R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B6A55-BF9F-4821-B721-5A325D1E8E4F}">
  <sheetPr codeName="Planilha13">
    <tabColor theme="9" tint="-0.499984740745262"/>
    <pageSetUpPr fitToPage="1"/>
  </sheetPr>
  <dimension ref="A1:K107"/>
  <sheetViews>
    <sheetView workbookViewId="0">
      <selection activeCell="B8" sqref="B8"/>
    </sheetView>
  </sheetViews>
  <sheetFormatPr defaultColWidth="9.140625" defaultRowHeight="12.75" x14ac:dyDescent="0.2"/>
  <cols>
    <col min="1" max="1" width="10.42578125" style="200" bestFit="1" customWidth="1"/>
    <col min="2" max="2" width="59" style="200" customWidth="1"/>
    <col min="3" max="3" width="10.7109375" style="207" customWidth="1"/>
    <col min="4" max="4" width="13.28515625" style="200" customWidth="1"/>
    <col min="5" max="8" width="5.42578125" style="204" customWidth="1"/>
    <col min="9" max="9" width="26" style="204" customWidth="1"/>
    <col min="10" max="10" width="5.7109375" style="204" customWidth="1"/>
    <col min="11" max="11" width="5.42578125" style="204" customWidth="1"/>
    <col min="12" max="240" width="9.140625" style="200"/>
    <col min="241" max="241" width="8" style="200" customWidth="1"/>
    <col min="242" max="242" width="48.42578125" style="200" bestFit="1" customWidth="1"/>
    <col min="243" max="243" width="12.7109375" style="200" customWidth="1"/>
    <col min="244" max="244" width="9.42578125" style="200" customWidth="1"/>
    <col min="245" max="245" width="15.7109375" style="200" customWidth="1"/>
    <col min="246" max="246" width="12.28515625" style="200" customWidth="1"/>
    <col min="247" max="247" width="9.140625" style="200"/>
    <col min="248" max="248" width="16" style="200" customWidth="1"/>
    <col min="249" max="249" width="23.42578125" style="200" customWidth="1"/>
    <col min="250" max="250" width="10.42578125" style="200" bestFit="1" customWidth="1"/>
    <col min="251" max="252" width="10.140625" style="200" customWidth="1"/>
    <col min="253" max="253" width="26.7109375" style="200" customWidth="1"/>
    <col min="254" max="254" width="54.28515625" style="200" bestFit="1" customWidth="1"/>
    <col min="255" max="496" width="9.140625" style="200"/>
    <col min="497" max="497" width="8" style="200" customWidth="1"/>
    <col min="498" max="498" width="48.42578125" style="200" bestFit="1" customWidth="1"/>
    <col min="499" max="499" width="12.7109375" style="200" customWidth="1"/>
    <col min="500" max="500" width="9.42578125" style="200" customWidth="1"/>
    <col min="501" max="501" width="15.7109375" style="200" customWidth="1"/>
    <col min="502" max="502" width="12.28515625" style="200" customWidth="1"/>
    <col min="503" max="503" width="9.140625" style="200"/>
    <col min="504" max="504" width="16" style="200" customWidth="1"/>
    <col min="505" max="505" width="23.42578125" style="200" customWidth="1"/>
    <col min="506" max="506" width="10.42578125" style="200" bestFit="1" customWidth="1"/>
    <col min="507" max="508" width="10.140625" style="200" customWidth="1"/>
    <col min="509" max="509" width="26.7109375" style="200" customWidth="1"/>
    <col min="510" max="510" width="54.28515625" style="200" bestFit="1" customWidth="1"/>
    <col min="511" max="752" width="9.140625" style="200"/>
    <col min="753" max="753" width="8" style="200" customWidth="1"/>
    <col min="754" max="754" width="48.42578125" style="200" bestFit="1" customWidth="1"/>
    <col min="755" max="755" width="12.7109375" style="200" customWidth="1"/>
    <col min="756" max="756" width="9.42578125" style="200" customWidth="1"/>
    <col min="757" max="757" width="15.7109375" style="200" customWidth="1"/>
    <col min="758" max="758" width="12.28515625" style="200" customWidth="1"/>
    <col min="759" max="759" width="9.140625" style="200"/>
    <col min="760" max="760" width="16" style="200" customWidth="1"/>
    <col min="761" max="761" width="23.42578125" style="200" customWidth="1"/>
    <col min="762" max="762" width="10.42578125" style="200" bestFit="1" customWidth="1"/>
    <col min="763" max="764" width="10.140625" style="200" customWidth="1"/>
    <col min="765" max="765" width="26.7109375" style="200" customWidth="1"/>
    <col min="766" max="766" width="54.28515625" style="200" bestFit="1" customWidth="1"/>
    <col min="767" max="1008" width="9.140625" style="200"/>
    <col min="1009" max="1009" width="8" style="200" customWidth="1"/>
    <col min="1010" max="1010" width="48.42578125" style="200" bestFit="1" customWidth="1"/>
    <col min="1011" max="1011" width="12.7109375" style="200" customWidth="1"/>
    <col min="1012" max="1012" width="9.42578125" style="200" customWidth="1"/>
    <col min="1013" max="1013" width="15.7109375" style="200" customWidth="1"/>
    <col min="1014" max="1014" width="12.28515625" style="200" customWidth="1"/>
    <col min="1015" max="1015" width="9.140625" style="200"/>
    <col min="1016" max="1016" width="16" style="200" customWidth="1"/>
    <col min="1017" max="1017" width="23.42578125" style="200" customWidth="1"/>
    <col min="1018" max="1018" width="10.42578125" style="200" bestFit="1" customWidth="1"/>
    <col min="1019" max="1020" width="10.140625" style="200" customWidth="1"/>
    <col min="1021" max="1021" width="26.7109375" style="200" customWidth="1"/>
    <col min="1022" max="1022" width="54.28515625" style="200" bestFit="1" customWidth="1"/>
    <col min="1023" max="1264" width="9.140625" style="200"/>
    <col min="1265" max="1265" width="8" style="200" customWidth="1"/>
    <col min="1266" max="1266" width="48.42578125" style="200" bestFit="1" customWidth="1"/>
    <col min="1267" max="1267" width="12.7109375" style="200" customWidth="1"/>
    <col min="1268" max="1268" width="9.42578125" style="200" customWidth="1"/>
    <col min="1269" max="1269" width="15.7109375" style="200" customWidth="1"/>
    <col min="1270" max="1270" width="12.28515625" style="200" customWidth="1"/>
    <col min="1271" max="1271" width="9.140625" style="200"/>
    <col min="1272" max="1272" width="16" style="200" customWidth="1"/>
    <col min="1273" max="1273" width="23.42578125" style="200" customWidth="1"/>
    <col min="1274" max="1274" width="10.42578125" style="200" bestFit="1" customWidth="1"/>
    <col min="1275" max="1276" width="10.140625" style="200" customWidth="1"/>
    <col min="1277" max="1277" width="26.7109375" style="200" customWidth="1"/>
    <col min="1278" max="1278" width="54.28515625" style="200" bestFit="1" customWidth="1"/>
    <col min="1279" max="1520" width="9.140625" style="200"/>
    <col min="1521" max="1521" width="8" style="200" customWidth="1"/>
    <col min="1522" max="1522" width="48.42578125" style="200" bestFit="1" customWidth="1"/>
    <col min="1523" max="1523" width="12.7109375" style="200" customWidth="1"/>
    <col min="1524" max="1524" width="9.42578125" style="200" customWidth="1"/>
    <col min="1525" max="1525" width="15.7109375" style="200" customWidth="1"/>
    <col min="1526" max="1526" width="12.28515625" style="200" customWidth="1"/>
    <col min="1527" max="1527" width="9.140625" style="200"/>
    <col min="1528" max="1528" width="16" style="200" customWidth="1"/>
    <col min="1529" max="1529" width="23.42578125" style="200" customWidth="1"/>
    <col min="1530" max="1530" width="10.42578125" style="200" bestFit="1" customWidth="1"/>
    <col min="1531" max="1532" width="10.140625" style="200" customWidth="1"/>
    <col min="1533" max="1533" width="26.7109375" style="200" customWidth="1"/>
    <col min="1534" max="1534" width="54.28515625" style="200" bestFit="1" customWidth="1"/>
    <col min="1535" max="1776" width="9.140625" style="200"/>
    <col min="1777" max="1777" width="8" style="200" customWidth="1"/>
    <col min="1778" max="1778" width="48.42578125" style="200" bestFit="1" customWidth="1"/>
    <col min="1779" max="1779" width="12.7109375" style="200" customWidth="1"/>
    <col min="1780" max="1780" width="9.42578125" style="200" customWidth="1"/>
    <col min="1781" max="1781" width="15.7109375" style="200" customWidth="1"/>
    <col min="1782" max="1782" width="12.28515625" style="200" customWidth="1"/>
    <col min="1783" max="1783" width="9.140625" style="200"/>
    <col min="1784" max="1784" width="16" style="200" customWidth="1"/>
    <col min="1785" max="1785" width="23.42578125" style="200" customWidth="1"/>
    <col min="1786" max="1786" width="10.42578125" style="200" bestFit="1" customWidth="1"/>
    <col min="1787" max="1788" width="10.140625" style="200" customWidth="1"/>
    <col min="1789" max="1789" width="26.7109375" style="200" customWidth="1"/>
    <col min="1790" max="1790" width="54.28515625" style="200" bestFit="1" customWidth="1"/>
    <col min="1791" max="2032" width="9.140625" style="200"/>
    <col min="2033" max="2033" width="8" style="200" customWidth="1"/>
    <col min="2034" max="2034" width="48.42578125" style="200" bestFit="1" customWidth="1"/>
    <col min="2035" max="2035" width="12.7109375" style="200" customWidth="1"/>
    <col min="2036" max="2036" width="9.42578125" style="200" customWidth="1"/>
    <col min="2037" max="2037" width="15.7109375" style="200" customWidth="1"/>
    <col min="2038" max="2038" width="12.28515625" style="200" customWidth="1"/>
    <col min="2039" max="2039" width="9.140625" style="200"/>
    <col min="2040" max="2040" width="16" style="200" customWidth="1"/>
    <col min="2041" max="2041" width="23.42578125" style="200" customWidth="1"/>
    <col min="2042" max="2042" width="10.42578125" style="200" bestFit="1" customWidth="1"/>
    <col min="2043" max="2044" width="10.140625" style="200" customWidth="1"/>
    <col min="2045" max="2045" width="26.7109375" style="200" customWidth="1"/>
    <col min="2046" max="2046" width="54.28515625" style="200" bestFit="1" customWidth="1"/>
    <col min="2047" max="2288" width="9.140625" style="200"/>
    <col min="2289" max="2289" width="8" style="200" customWidth="1"/>
    <col min="2290" max="2290" width="48.42578125" style="200" bestFit="1" customWidth="1"/>
    <col min="2291" max="2291" width="12.7109375" style="200" customWidth="1"/>
    <col min="2292" max="2292" width="9.42578125" style="200" customWidth="1"/>
    <col min="2293" max="2293" width="15.7109375" style="200" customWidth="1"/>
    <col min="2294" max="2294" width="12.28515625" style="200" customWidth="1"/>
    <col min="2295" max="2295" width="9.140625" style="200"/>
    <col min="2296" max="2296" width="16" style="200" customWidth="1"/>
    <col min="2297" max="2297" width="23.42578125" style="200" customWidth="1"/>
    <col min="2298" max="2298" width="10.42578125" style="200" bestFit="1" customWidth="1"/>
    <col min="2299" max="2300" width="10.140625" style="200" customWidth="1"/>
    <col min="2301" max="2301" width="26.7109375" style="200" customWidth="1"/>
    <col min="2302" max="2302" width="54.28515625" style="200" bestFit="1" customWidth="1"/>
    <col min="2303" max="2544" width="9.140625" style="200"/>
    <col min="2545" max="2545" width="8" style="200" customWidth="1"/>
    <col min="2546" max="2546" width="48.42578125" style="200" bestFit="1" customWidth="1"/>
    <col min="2547" max="2547" width="12.7109375" style="200" customWidth="1"/>
    <col min="2548" max="2548" width="9.42578125" style="200" customWidth="1"/>
    <col min="2549" max="2549" width="15.7109375" style="200" customWidth="1"/>
    <col min="2550" max="2550" width="12.28515625" style="200" customWidth="1"/>
    <col min="2551" max="2551" width="9.140625" style="200"/>
    <col min="2552" max="2552" width="16" style="200" customWidth="1"/>
    <col min="2553" max="2553" width="23.42578125" style="200" customWidth="1"/>
    <col min="2554" max="2554" width="10.42578125" style="200" bestFit="1" customWidth="1"/>
    <col min="2555" max="2556" width="10.140625" style="200" customWidth="1"/>
    <col min="2557" max="2557" width="26.7109375" style="200" customWidth="1"/>
    <col min="2558" max="2558" width="54.28515625" style="200" bestFit="1" customWidth="1"/>
    <col min="2559" max="2800" width="9.140625" style="200"/>
    <col min="2801" max="2801" width="8" style="200" customWidth="1"/>
    <col min="2802" max="2802" width="48.42578125" style="200" bestFit="1" customWidth="1"/>
    <col min="2803" max="2803" width="12.7109375" style="200" customWidth="1"/>
    <col min="2804" max="2804" width="9.42578125" style="200" customWidth="1"/>
    <col min="2805" max="2805" width="15.7109375" style="200" customWidth="1"/>
    <col min="2806" max="2806" width="12.28515625" style="200" customWidth="1"/>
    <col min="2807" max="2807" width="9.140625" style="200"/>
    <col min="2808" max="2808" width="16" style="200" customWidth="1"/>
    <col min="2809" max="2809" width="23.42578125" style="200" customWidth="1"/>
    <col min="2810" max="2810" width="10.42578125" style="200" bestFit="1" customWidth="1"/>
    <col min="2811" max="2812" width="10.140625" style="200" customWidth="1"/>
    <col min="2813" max="2813" width="26.7109375" style="200" customWidth="1"/>
    <col min="2814" max="2814" width="54.28515625" style="200" bestFit="1" customWidth="1"/>
    <col min="2815" max="3056" width="9.140625" style="200"/>
    <col min="3057" max="3057" width="8" style="200" customWidth="1"/>
    <col min="3058" max="3058" width="48.42578125" style="200" bestFit="1" customWidth="1"/>
    <col min="3059" max="3059" width="12.7109375" style="200" customWidth="1"/>
    <col min="3060" max="3060" width="9.42578125" style="200" customWidth="1"/>
    <col min="3061" max="3061" width="15.7109375" style="200" customWidth="1"/>
    <col min="3062" max="3062" width="12.28515625" style="200" customWidth="1"/>
    <col min="3063" max="3063" width="9.140625" style="200"/>
    <col min="3064" max="3064" width="16" style="200" customWidth="1"/>
    <col min="3065" max="3065" width="23.42578125" style="200" customWidth="1"/>
    <col min="3066" max="3066" width="10.42578125" style="200" bestFit="1" customWidth="1"/>
    <col min="3067" max="3068" width="10.140625" style="200" customWidth="1"/>
    <col min="3069" max="3069" width="26.7109375" style="200" customWidth="1"/>
    <col min="3070" max="3070" width="54.28515625" style="200" bestFit="1" customWidth="1"/>
    <col min="3071" max="3312" width="9.140625" style="200"/>
    <col min="3313" max="3313" width="8" style="200" customWidth="1"/>
    <col min="3314" max="3314" width="48.42578125" style="200" bestFit="1" customWidth="1"/>
    <col min="3315" max="3315" width="12.7109375" style="200" customWidth="1"/>
    <col min="3316" max="3316" width="9.42578125" style="200" customWidth="1"/>
    <col min="3317" max="3317" width="15.7109375" style="200" customWidth="1"/>
    <col min="3318" max="3318" width="12.28515625" style="200" customWidth="1"/>
    <col min="3319" max="3319" width="9.140625" style="200"/>
    <col min="3320" max="3320" width="16" style="200" customWidth="1"/>
    <col min="3321" max="3321" width="23.42578125" style="200" customWidth="1"/>
    <col min="3322" max="3322" width="10.42578125" style="200" bestFit="1" customWidth="1"/>
    <col min="3323" max="3324" width="10.140625" style="200" customWidth="1"/>
    <col min="3325" max="3325" width="26.7109375" style="200" customWidth="1"/>
    <col min="3326" max="3326" width="54.28515625" style="200" bestFit="1" customWidth="1"/>
    <col min="3327" max="3568" width="9.140625" style="200"/>
    <col min="3569" max="3569" width="8" style="200" customWidth="1"/>
    <col min="3570" max="3570" width="48.42578125" style="200" bestFit="1" customWidth="1"/>
    <col min="3571" max="3571" width="12.7109375" style="200" customWidth="1"/>
    <col min="3572" max="3572" width="9.42578125" style="200" customWidth="1"/>
    <col min="3573" max="3573" width="15.7109375" style="200" customWidth="1"/>
    <col min="3574" max="3574" width="12.28515625" style="200" customWidth="1"/>
    <col min="3575" max="3575" width="9.140625" style="200"/>
    <col min="3576" max="3576" width="16" style="200" customWidth="1"/>
    <col min="3577" max="3577" width="23.42578125" style="200" customWidth="1"/>
    <col min="3578" max="3578" width="10.42578125" style="200" bestFit="1" customWidth="1"/>
    <col min="3579" max="3580" width="10.140625" style="200" customWidth="1"/>
    <col min="3581" max="3581" width="26.7109375" style="200" customWidth="1"/>
    <col min="3582" max="3582" width="54.28515625" style="200" bestFit="1" customWidth="1"/>
    <col min="3583" max="3824" width="9.140625" style="200"/>
    <col min="3825" max="3825" width="8" style="200" customWidth="1"/>
    <col min="3826" max="3826" width="48.42578125" style="200" bestFit="1" customWidth="1"/>
    <col min="3827" max="3827" width="12.7109375" style="200" customWidth="1"/>
    <col min="3828" max="3828" width="9.42578125" style="200" customWidth="1"/>
    <col min="3829" max="3829" width="15.7109375" style="200" customWidth="1"/>
    <col min="3830" max="3830" width="12.28515625" style="200" customWidth="1"/>
    <col min="3831" max="3831" width="9.140625" style="200"/>
    <col min="3832" max="3832" width="16" style="200" customWidth="1"/>
    <col min="3833" max="3833" width="23.42578125" style="200" customWidth="1"/>
    <col min="3834" max="3834" width="10.42578125" style="200" bestFit="1" customWidth="1"/>
    <col min="3835" max="3836" width="10.140625" style="200" customWidth="1"/>
    <col min="3837" max="3837" width="26.7109375" style="200" customWidth="1"/>
    <col min="3838" max="3838" width="54.28515625" style="200" bestFit="1" customWidth="1"/>
    <col min="3839" max="4080" width="9.140625" style="200"/>
    <col min="4081" max="4081" width="8" style="200" customWidth="1"/>
    <col min="4082" max="4082" width="48.42578125" style="200" bestFit="1" customWidth="1"/>
    <col min="4083" max="4083" width="12.7109375" style="200" customWidth="1"/>
    <col min="4084" max="4084" width="9.42578125" style="200" customWidth="1"/>
    <col min="4085" max="4085" width="15.7109375" style="200" customWidth="1"/>
    <col min="4086" max="4086" width="12.28515625" style="200" customWidth="1"/>
    <col min="4087" max="4087" width="9.140625" style="200"/>
    <col min="4088" max="4088" width="16" style="200" customWidth="1"/>
    <col min="4089" max="4089" width="23.42578125" style="200" customWidth="1"/>
    <col min="4090" max="4090" width="10.42578125" style="200" bestFit="1" customWidth="1"/>
    <col min="4091" max="4092" width="10.140625" style="200" customWidth="1"/>
    <col min="4093" max="4093" width="26.7109375" style="200" customWidth="1"/>
    <col min="4094" max="4094" width="54.28515625" style="200" bestFit="1" customWidth="1"/>
    <col min="4095" max="4336" width="9.140625" style="200"/>
    <col min="4337" max="4337" width="8" style="200" customWidth="1"/>
    <col min="4338" max="4338" width="48.42578125" style="200" bestFit="1" customWidth="1"/>
    <col min="4339" max="4339" width="12.7109375" style="200" customWidth="1"/>
    <col min="4340" max="4340" width="9.42578125" style="200" customWidth="1"/>
    <col min="4341" max="4341" width="15.7109375" style="200" customWidth="1"/>
    <col min="4342" max="4342" width="12.28515625" style="200" customWidth="1"/>
    <col min="4343" max="4343" width="9.140625" style="200"/>
    <col min="4344" max="4344" width="16" style="200" customWidth="1"/>
    <col min="4345" max="4345" width="23.42578125" style="200" customWidth="1"/>
    <col min="4346" max="4346" width="10.42578125" style="200" bestFit="1" customWidth="1"/>
    <col min="4347" max="4348" width="10.140625" style="200" customWidth="1"/>
    <col min="4349" max="4349" width="26.7109375" style="200" customWidth="1"/>
    <col min="4350" max="4350" width="54.28515625" style="200" bestFit="1" customWidth="1"/>
    <col min="4351" max="4592" width="9.140625" style="200"/>
    <col min="4593" max="4593" width="8" style="200" customWidth="1"/>
    <col min="4594" max="4594" width="48.42578125" style="200" bestFit="1" customWidth="1"/>
    <col min="4595" max="4595" width="12.7109375" style="200" customWidth="1"/>
    <col min="4596" max="4596" width="9.42578125" style="200" customWidth="1"/>
    <col min="4597" max="4597" width="15.7109375" style="200" customWidth="1"/>
    <col min="4598" max="4598" width="12.28515625" style="200" customWidth="1"/>
    <col min="4599" max="4599" width="9.140625" style="200"/>
    <col min="4600" max="4600" width="16" style="200" customWidth="1"/>
    <col min="4601" max="4601" width="23.42578125" style="200" customWidth="1"/>
    <col min="4602" max="4602" width="10.42578125" style="200" bestFit="1" customWidth="1"/>
    <col min="4603" max="4604" width="10.140625" style="200" customWidth="1"/>
    <col min="4605" max="4605" width="26.7109375" style="200" customWidth="1"/>
    <col min="4606" max="4606" width="54.28515625" style="200" bestFit="1" customWidth="1"/>
    <col min="4607" max="4848" width="9.140625" style="200"/>
    <col min="4849" max="4849" width="8" style="200" customWidth="1"/>
    <col min="4850" max="4850" width="48.42578125" style="200" bestFit="1" customWidth="1"/>
    <col min="4851" max="4851" width="12.7109375" style="200" customWidth="1"/>
    <col min="4852" max="4852" width="9.42578125" style="200" customWidth="1"/>
    <col min="4853" max="4853" width="15.7109375" style="200" customWidth="1"/>
    <col min="4854" max="4854" width="12.28515625" style="200" customWidth="1"/>
    <col min="4855" max="4855" width="9.140625" style="200"/>
    <col min="4856" max="4856" width="16" style="200" customWidth="1"/>
    <col min="4857" max="4857" width="23.42578125" style="200" customWidth="1"/>
    <col min="4858" max="4858" width="10.42578125" style="200" bestFit="1" customWidth="1"/>
    <col min="4859" max="4860" width="10.140625" style="200" customWidth="1"/>
    <col min="4861" max="4861" width="26.7109375" style="200" customWidth="1"/>
    <col min="4862" max="4862" width="54.28515625" style="200" bestFit="1" customWidth="1"/>
    <col min="4863" max="5104" width="9.140625" style="200"/>
    <col min="5105" max="5105" width="8" style="200" customWidth="1"/>
    <col min="5106" max="5106" width="48.42578125" style="200" bestFit="1" customWidth="1"/>
    <col min="5107" max="5107" width="12.7109375" style="200" customWidth="1"/>
    <col min="5108" max="5108" width="9.42578125" style="200" customWidth="1"/>
    <col min="5109" max="5109" width="15.7109375" style="200" customWidth="1"/>
    <col min="5110" max="5110" width="12.28515625" style="200" customWidth="1"/>
    <col min="5111" max="5111" width="9.140625" style="200"/>
    <col min="5112" max="5112" width="16" style="200" customWidth="1"/>
    <col min="5113" max="5113" width="23.42578125" style="200" customWidth="1"/>
    <col min="5114" max="5114" width="10.42578125" style="200" bestFit="1" customWidth="1"/>
    <col min="5115" max="5116" width="10.140625" style="200" customWidth="1"/>
    <col min="5117" max="5117" width="26.7109375" style="200" customWidth="1"/>
    <col min="5118" max="5118" width="54.28515625" style="200" bestFit="1" customWidth="1"/>
    <col min="5119" max="5360" width="9.140625" style="200"/>
    <col min="5361" max="5361" width="8" style="200" customWidth="1"/>
    <col min="5362" max="5362" width="48.42578125" style="200" bestFit="1" customWidth="1"/>
    <col min="5363" max="5363" width="12.7109375" style="200" customWidth="1"/>
    <col min="5364" max="5364" width="9.42578125" style="200" customWidth="1"/>
    <col min="5365" max="5365" width="15.7109375" style="200" customWidth="1"/>
    <col min="5366" max="5366" width="12.28515625" style="200" customWidth="1"/>
    <col min="5367" max="5367" width="9.140625" style="200"/>
    <col min="5368" max="5368" width="16" style="200" customWidth="1"/>
    <col min="5369" max="5369" width="23.42578125" style="200" customWidth="1"/>
    <col min="5370" max="5370" width="10.42578125" style="200" bestFit="1" customWidth="1"/>
    <col min="5371" max="5372" width="10.140625" style="200" customWidth="1"/>
    <col min="5373" max="5373" width="26.7109375" style="200" customWidth="1"/>
    <col min="5374" max="5374" width="54.28515625" style="200" bestFit="1" customWidth="1"/>
    <col min="5375" max="5616" width="9.140625" style="200"/>
    <col min="5617" max="5617" width="8" style="200" customWidth="1"/>
    <col min="5618" max="5618" width="48.42578125" style="200" bestFit="1" customWidth="1"/>
    <col min="5619" max="5619" width="12.7109375" style="200" customWidth="1"/>
    <col min="5620" max="5620" width="9.42578125" style="200" customWidth="1"/>
    <col min="5621" max="5621" width="15.7109375" style="200" customWidth="1"/>
    <col min="5622" max="5622" width="12.28515625" style="200" customWidth="1"/>
    <col min="5623" max="5623" width="9.140625" style="200"/>
    <col min="5624" max="5624" width="16" style="200" customWidth="1"/>
    <col min="5625" max="5625" width="23.42578125" style="200" customWidth="1"/>
    <col min="5626" max="5626" width="10.42578125" style="200" bestFit="1" customWidth="1"/>
    <col min="5627" max="5628" width="10.140625" style="200" customWidth="1"/>
    <col min="5629" max="5629" width="26.7109375" style="200" customWidth="1"/>
    <col min="5630" max="5630" width="54.28515625" style="200" bestFit="1" customWidth="1"/>
    <col min="5631" max="5872" width="9.140625" style="200"/>
    <col min="5873" max="5873" width="8" style="200" customWidth="1"/>
    <col min="5874" max="5874" width="48.42578125" style="200" bestFit="1" customWidth="1"/>
    <col min="5875" max="5875" width="12.7109375" style="200" customWidth="1"/>
    <col min="5876" max="5876" width="9.42578125" style="200" customWidth="1"/>
    <col min="5877" max="5877" width="15.7109375" style="200" customWidth="1"/>
    <col min="5878" max="5878" width="12.28515625" style="200" customWidth="1"/>
    <col min="5879" max="5879" width="9.140625" style="200"/>
    <col min="5880" max="5880" width="16" style="200" customWidth="1"/>
    <col min="5881" max="5881" width="23.42578125" style="200" customWidth="1"/>
    <col min="5882" max="5882" width="10.42578125" style="200" bestFit="1" customWidth="1"/>
    <col min="5883" max="5884" width="10.140625" style="200" customWidth="1"/>
    <col min="5885" max="5885" width="26.7109375" style="200" customWidth="1"/>
    <col min="5886" max="5886" width="54.28515625" style="200" bestFit="1" customWidth="1"/>
    <col min="5887" max="6128" width="9.140625" style="200"/>
    <col min="6129" max="6129" width="8" style="200" customWidth="1"/>
    <col min="6130" max="6130" width="48.42578125" style="200" bestFit="1" customWidth="1"/>
    <col min="6131" max="6131" width="12.7109375" style="200" customWidth="1"/>
    <col min="6132" max="6132" width="9.42578125" style="200" customWidth="1"/>
    <col min="6133" max="6133" width="15.7109375" style="200" customWidth="1"/>
    <col min="6134" max="6134" width="12.28515625" style="200" customWidth="1"/>
    <col min="6135" max="6135" width="9.140625" style="200"/>
    <col min="6136" max="6136" width="16" style="200" customWidth="1"/>
    <col min="6137" max="6137" width="23.42578125" style="200" customWidth="1"/>
    <col min="6138" max="6138" width="10.42578125" style="200" bestFit="1" customWidth="1"/>
    <col min="6139" max="6140" width="10.140625" style="200" customWidth="1"/>
    <col min="6141" max="6141" width="26.7109375" style="200" customWidth="1"/>
    <col min="6142" max="6142" width="54.28515625" style="200" bestFit="1" customWidth="1"/>
    <col min="6143" max="6384" width="9.140625" style="200"/>
    <col min="6385" max="6385" width="8" style="200" customWidth="1"/>
    <col min="6386" max="6386" width="48.42578125" style="200" bestFit="1" customWidth="1"/>
    <col min="6387" max="6387" width="12.7109375" style="200" customWidth="1"/>
    <col min="6388" max="6388" width="9.42578125" style="200" customWidth="1"/>
    <col min="6389" max="6389" width="15.7109375" style="200" customWidth="1"/>
    <col min="6390" max="6390" width="12.28515625" style="200" customWidth="1"/>
    <col min="6391" max="6391" width="9.140625" style="200"/>
    <col min="6392" max="6392" width="16" style="200" customWidth="1"/>
    <col min="6393" max="6393" width="23.42578125" style="200" customWidth="1"/>
    <col min="6394" max="6394" width="10.42578125" style="200" bestFit="1" customWidth="1"/>
    <col min="6395" max="6396" width="10.140625" style="200" customWidth="1"/>
    <col min="6397" max="6397" width="26.7109375" style="200" customWidth="1"/>
    <col min="6398" max="6398" width="54.28515625" style="200" bestFit="1" customWidth="1"/>
    <col min="6399" max="6640" width="9.140625" style="200"/>
    <col min="6641" max="6641" width="8" style="200" customWidth="1"/>
    <col min="6642" max="6642" width="48.42578125" style="200" bestFit="1" customWidth="1"/>
    <col min="6643" max="6643" width="12.7109375" style="200" customWidth="1"/>
    <col min="6644" max="6644" width="9.42578125" style="200" customWidth="1"/>
    <col min="6645" max="6645" width="15.7109375" style="200" customWidth="1"/>
    <col min="6646" max="6646" width="12.28515625" style="200" customWidth="1"/>
    <col min="6647" max="6647" width="9.140625" style="200"/>
    <col min="6648" max="6648" width="16" style="200" customWidth="1"/>
    <col min="6649" max="6649" width="23.42578125" style="200" customWidth="1"/>
    <col min="6650" max="6650" width="10.42578125" style="200" bestFit="1" customWidth="1"/>
    <col min="6651" max="6652" width="10.140625" style="200" customWidth="1"/>
    <col min="6653" max="6653" width="26.7109375" style="200" customWidth="1"/>
    <col min="6654" max="6654" width="54.28515625" style="200" bestFit="1" customWidth="1"/>
    <col min="6655" max="6896" width="9.140625" style="200"/>
    <col min="6897" max="6897" width="8" style="200" customWidth="1"/>
    <col min="6898" max="6898" width="48.42578125" style="200" bestFit="1" customWidth="1"/>
    <col min="6899" max="6899" width="12.7109375" style="200" customWidth="1"/>
    <col min="6900" max="6900" width="9.42578125" style="200" customWidth="1"/>
    <col min="6901" max="6901" width="15.7109375" style="200" customWidth="1"/>
    <col min="6902" max="6902" width="12.28515625" style="200" customWidth="1"/>
    <col min="6903" max="6903" width="9.140625" style="200"/>
    <col min="6904" max="6904" width="16" style="200" customWidth="1"/>
    <col min="6905" max="6905" width="23.42578125" style="200" customWidth="1"/>
    <col min="6906" max="6906" width="10.42578125" style="200" bestFit="1" customWidth="1"/>
    <col min="6907" max="6908" width="10.140625" style="200" customWidth="1"/>
    <col min="6909" max="6909" width="26.7109375" style="200" customWidth="1"/>
    <col min="6910" max="6910" width="54.28515625" style="200" bestFit="1" customWidth="1"/>
    <col min="6911" max="7152" width="9.140625" style="200"/>
    <col min="7153" max="7153" width="8" style="200" customWidth="1"/>
    <col min="7154" max="7154" width="48.42578125" style="200" bestFit="1" customWidth="1"/>
    <col min="7155" max="7155" width="12.7109375" style="200" customWidth="1"/>
    <col min="7156" max="7156" width="9.42578125" style="200" customWidth="1"/>
    <col min="7157" max="7157" width="15.7109375" style="200" customWidth="1"/>
    <col min="7158" max="7158" width="12.28515625" style="200" customWidth="1"/>
    <col min="7159" max="7159" width="9.140625" style="200"/>
    <col min="7160" max="7160" width="16" style="200" customWidth="1"/>
    <col min="7161" max="7161" width="23.42578125" style="200" customWidth="1"/>
    <col min="7162" max="7162" width="10.42578125" style="200" bestFit="1" customWidth="1"/>
    <col min="7163" max="7164" width="10.140625" style="200" customWidth="1"/>
    <col min="7165" max="7165" width="26.7109375" style="200" customWidth="1"/>
    <col min="7166" max="7166" width="54.28515625" style="200" bestFit="1" customWidth="1"/>
    <col min="7167" max="7408" width="9.140625" style="200"/>
    <col min="7409" max="7409" width="8" style="200" customWidth="1"/>
    <col min="7410" max="7410" width="48.42578125" style="200" bestFit="1" customWidth="1"/>
    <col min="7411" max="7411" width="12.7109375" style="200" customWidth="1"/>
    <col min="7412" max="7412" width="9.42578125" style="200" customWidth="1"/>
    <col min="7413" max="7413" width="15.7109375" style="200" customWidth="1"/>
    <col min="7414" max="7414" width="12.28515625" style="200" customWidth="1"/>
    <col min="7415" max="7415" width="9.140625" style="200"/>
    <col min="7416" max="7416" width="16" style="200" customWidth="1"/>
    <col min="7417" max="7417" width="23.42578125" style="200" customWidth="1"/>
    <col min="7418" max="7418" width="10.42578125" style="200" bestFit="1" customWidth="1"/>
    <col min="7419" max="7420" width="10.140625" style="200" customWidth="1"/>
    <col min="7421" max="7421" width="26.7109375" style="200" customWidth="1"/>
    <col min="7422" max="7422" width="54.28515625" style="200" bestFit="1" customWidth="1"/>
    <col min="7423" max="7664" width="9.140625" style="200"/>
    <col min="7665" max="7665" width="8" style="200" customWidth="1"/>
    <col min="7666" max="7666" width="48.42578125" style="200" bestFit="1" customWidth="1"/>
    <col min="7667" max="7667" width="12.7109375" style="200" customWidth="1"/>
    <col min="7668" max="7668" width="9.42578125" style="200" customWidth="1"/>
    <col min="7669" max="7669" width="15.7109375" style="200" customWidth="1"/>
    <col min="7670" max="7670" width="12.28515625" style="200" customWidth="1"/>
    <col min="7671" max="7671" width="9.140625" style="200"/>
    <col min="7672" max="7672" width="16" style="200" customWidth="1"/>
    <col min="7673" max="7673" width="23.42578125" style="200" customWidth="1"/>
    <col min="7674" max="7674" width="10.42578125" style="200" bestFit="1" customWidth="1"/>
    <col min="7675" max="7676" width="10.140625" style="200" customWidth="1"/>
    <col min="7677" max="7677" width="26.7109375" style="200" customWidth="1"/>
    <col min="7678" max="7678" width="54.28515625" style="200" bestFit="1" customWidth="1"/>
    <col min="7679" max="7920" width="9.140625" style="200"/>
    <col min="7921" max="7921" width="8" style="200" customWidth="1"/>
    <col min="7922" max="7922" width="48.42578125" style="200" bestFit="1" customWidth="1"/>
    <col min="7923" max="7923" width="12.7109375" style="200" customWidth="1"/>
    <col min="7924" max="7924" width="9.42578125" style="200" customWidth="1"/>
    <col min="7925" max="7925" width="15.7109375" style="200" customWidth="1"/>
    <col min="7926" max="7926" width="12.28515625" style="200" customWidth="1"/>
    <col min="7927" max="7927" width="9.140625" style="200"/>
    <col min="7928" max="7928" width="16" style="200" customWidth="1"/>
    <col min="7929" max="7929" width="23.42578125" style="200" customWidth="1"/>
    <col min="7930" max="7930" width="10.42578125" style="200" bestFit="1" customWidth="1"/>
    <col min="7931" max="7932" width="10.140625" style="200" customWidth="1"/>
    <col min="7933" max="7933" width="26.7109375" style="200" customWidth="1"/>
    <col min="7934" max="7934" width="54.28515625" style="200" bestFit="1" customWidth="1"/>
    <col min="7935" max="8176" width="9.140625" style="200"/>
    <col min="8177" max="8177" width="8" style="200" customWidth="1"/>
    <col min="8178" max="8178" width="48.42578125" style="200" bestFit="1" customWidth="1"/>
    <col min="8179" max="8179" width="12.7109375" style="200" customWidth="1"/>
    <col min="8180" max="8180" width="9.42578125" style="200" customWidth="1"/>
    <col min="8181" max="8181" width="15.7109375" style="200" customWidth="1"/>
    <col min="8182" max="8182" width="12.28515625" style="200" customWidth="1"/>
    <col min="8183" max="8183" width="9.140625" style="200"/>
    <col min="8184" max="8184" width="16" style="200" customWidth="1"/>
    <col min="8185" max="8185" width="23.42578125" style="200" customWidth="1"/>
    <col min="8186" max="8186" width="10.42578125" style="200" bestFit="1" customWidth="1"/>
    <col min="8187" max="8188" width="10.140625" style="200" customWidth="1"/>
    <col min="8189" max="8189" width="26.7109375" style="200" customWidth="1"/>
    <col min="8190" max="8190" width="54.28515625" style="200" bestFit="1" customWidth="1"/>
    <col min="8191" max="8432" width="9.140625" style="200"/>
    <col min="8433" max="8433" width="8" style="200" customWidth="1"/>
    <col min="8434" max="8434" width="48.42578125" style="200" bestFit="1" customWidth="1"/>
    <col min="8435" max="8435" width="12.7109375" style="200" customWidth="1"/>
    <col min="8436" max="8436" width="9.42578125" style="200" customWidth="1"/>
    <col min="8437" max="8437" width="15.7109375" style="200" customWidth="1"/>
    <col min="8438" max="8438" width="12.28515625" style="200" customWidth="1"/>
    <col min="8439" max="8439" width="9.140625" style="200"/>
    <col min="8440" max="8440" width="16" style="200" customWidth="1"/>
    <col min="8441" max="8441" width="23.42578125" style="200" customWidth="1"/>
    <col min="8442" max="8442" width="10.42578125" style="200" bestFit="1" customWidth="1"/>
    <col min="8443" max="8444" width="10.140625" style="200" customWidth="1"/>
    <col min="8445" max="8445" width="26.7109375" style="200" customWidth="1"/>
    <col min="8446" max="8446" width="54.28515625" style="200" bestFit="1" customWidth="1"/>
    <col min="8447" max="8688" width="9.140625" style="200"/>
    <col min="8689" max="8689" width="8" style="200" customWidth="1"/>
    <col min="8690" max="8690" width="48.42578125" style="200" bestFit="1" customWidth="1"/>
    <col min="8691" max="8691" width="12.7109375" style="200" customWidth="1"/>
    <col min="8692" max="8692" width="9.42578125" style="200" customWidth="1"/>
    <col min="8693" max="8693" width="15.7109375" style="200" customWidth="1"/>
    <col min="8694" max="8694" width="12.28515625" style="200" customWidth="1"/>
    <col min="8695" max="8695" width="9.140625" style="200"/>
    <col min="8696" max="8696" width="16" style="200" customWidth="1"/>
    <col min="8697" max="8697" width="23.42578125" style="200" customWidth="1"/>
    <col min="8698" max="8698" width="10.42578125" style="200" bestFit="1" customWidth="1"/>
    <col min="8699" max="8700" width="10.140625" style="200" customWidth="1"/>
    <col min="8701" max="8701" width="26.7109375" style="200" customWidth="1"/>
    <col min="8702" max="8702" width="54.28515625" style="200" bestFit="1" customWidth="1"/>
    <col min="8703" max="8944" width="9.140625" style="200"/>
    <col min="8945" max="8945" width="8" style="200" customWidth="1"/>
    <col min="8946" max="8946" width="48.42578125" style="200" bestFit="1" customWidth="1"/>
    <col min="8947" max="8947" width="12.7109375" style="200" customWidth="1"/>
    <col min="8948" max="8948" width="9.42578125" style="200" customWidth="1"/>
    <col min="8949" max="8949" width="15.7109375" style="200" customWidth="1"/>
    <col min="8950" max="8950" width="12.28515625" style="200" customWidth="1"/>
    <col min="8951" max="8951" width="9.140625" style="200"/>
    <col min="8952" max="8952" width="16" style="200" customWidth="1"/>
    <col min="8953" max="8953" width="23.42578125" style="200" customWidth="1"/>
    <col min="8954" max="8954" width="10.42578125" style="200" bestFit="1" customWidth="1"/>
    <col min="8955" max="8956" width="10.140625" style="200" customWidth="1"/>
    <col min="8957" max="8957" width="26.7109375" style="200" customWidth="1"/>
    <col min="8958" max="8958" width="54.28515625" style="200" bestFit="1" customWidth="1"/>
    <col min="8959" max="9200" width="9.140625" style="200"/>
    <col min="9201" max="9201" width="8" style="200" customWidth="1"/>
    <col min="9202" max="9202" width="48.42578125" style="200" bestFit="1" customWidth="1"/>
    <col min="9203" max="9203" width="12.7109375" style="200" customWidth="1"/>
    <col min="9204" max="9204" width="9.42578125" style="200" customWidth="1"/>
    <col min="9205" max="9205" width="15.7109375" style="200" customWidth="1"/>
    <col min="9206" max="9206" width="12.28515625" style="200" customWidth="1"/>
    <col min="9207" max="9207" width="9.140625" style="200"/>
    <col min="9208" max="9208" width="16" style="200" customWidth="1"/>
    <col min="9209" max="9209" width="23.42578125" style="200" customWidth="1"/>
    <col min="9210" max="9210" width="10.42578125" style="200" bestFit="1" customWidth="1"/>
    <col min="9211" max="9212" width="10.140625" style="200" customWidth="1"/>
    <col min="9213" max="9213" width="26.7109375" style="200" customWidth="1"/>
    <col min="9214" max="9214" width="54.28515625" style="200" bestFit="1" customWidth="1"/>
    <col min="9215" max="9456" width="9.140625" style="200"/>
    <col min="9457" max="9457" width="8" style="200" customWidth="1"/>
    <col min="9458" max="9458" width="48.42578125" style="200" bestFit="1" customWidth="1"/>
    <col min="9459" max="9459" width="12.7109375" style="200" customWidth="1"/>
    <col min="9460" max="9460" width="9.42578125" style="200" customWidth="1"/>
    <col min="9461" max="9461" width="15.7109375" style="200" customWidth="1"/>
    <col min="9462" max="9462" width="12.28515625" style="200" customWidth="1"/>
    <col min="9463" max="9463" width="9.140625" style="200"/>
    <col min="9464" max="9464" width="16" style="200" customWidth="1"/>
    <col min="9465" max="9465" width="23.42578125" style="200" customWidth="1"/>
    <col min="9466" max="9466" width="10.42578125" style="200" bestFit="1" customWidth="1"/>
    <col min="9467" max="9468" width="10.140625" style="200" customWidth="1"/>
    <col min="9469" max="9469" width="26.7109375" style="200" customWidth="1"/>
    <col min="9470" max="9470" width="54.28515625" style="200" bestFit="1" customWidth="1"/>
    <col min="9471" max="9712" width="9.140625" style="200"/>
    <col min="9713" max="9713" width="8" style="200" customWidth="1"/>
    <col min="9714" max="9714" width="48.42578125" style="200" bestFit="1" customWidth="1"/>
    <col min="9715" max="9715" width="12.7109375" style="200" customWidth="1"/>
    <col min="9716" max="9716" width="9.42578125" style="200" customWidth="1"/>
    <col min="9717" max="9717" width="15.7109375" style="200" customWidth="1"/>
    <col min="9718" max="9718" width="12.28515625" style="200" customWidth="1"/>
    <col min="9719" max="9719" width="9.140625" style="200"/>
    <col min="9720" max="9720" width="16" style="200" customWidth="1"/>
    <col min="9721" max="9721" width="23.42578125" style="200" customWidth="1"/>
    <col min="9722" max="9722" width="10.42578125" style="200" bestFit="1" customWidth="1"/>
    <col min="9723" max="9724" width="10.140625" style="200" customWidth="1"/>
    <col min="9725" max="9725" width="26.7109375" style="200" customWidth="1"/>
    <col min="9726" max="9726" width="54.28515625" style="200" bestFit="1" customWidth="1"/>
    <col min="9727" max="9968" width="9.140625" style="200"/>
    <col min="9969" max="9969" width="8" style="200" customWidth="1"/>
    <col min="9970" max="9970" width="48.42578125" style="200" bestFit="1" customWidth="1"/>
    <col min="9971" max="9971" width="12.7109375" style="200" customWidth="1"/>
    <col min="9972" max="9972" width="9.42578125" style="200" customWidth="1"/>
    <col min="9973" max="9973" width="15.7109375" style="200" customWidth="1"/>
    <col min="9974" max="9974" width="12.28515625" style="200" customWidth="1"/>
    <col min="9975" max="9975" width="9.140625" style="200"/>
    <col min="9976" max="9976" width="16" style="200" customWidth="1"/>
    <col min="9977" max="9977" width="23.42578125" style="200" customWidth="1"/>
    <col min="9978" max="9978" width="10.42578125" style="200" bestFit="1" customWidth="1"/>
    <col min="9979" max="9980" width="10.140625" style="200" customWidth="1"/>
    <col min="9981" max="9981" width="26.7109375" style="200" customWidth="1"/>
    <col min="9982" max="9982" width="54.28515625" style="200" bestFit="1" customWidth="1"/>
    <col min="9983" max="10224" width="9.140625" style="200"/>
    <col min="10225" max="10225" width="8" style="200" customWidth="1"/>
    <col min="10226" max="10226" width="48.42578125" style="200" bestFit="1" customWidth="1"/>
    <col min="10227" max="10227" width="12.7109375" style="200" customWidth="1"/>
    <col min="10228" max="10228" width="9.42578125" style="200" customWidth="1"/>
    <col min="10229" max="10229" width="15.7109375" style="200" customWidth="1"/>
    <col min="10230" max="10230" width="12.28515625" style="200" customWidth="1"/>
    <col min="10231" max="10231" width="9.140625" style="200"/>
    <col min="10232" max="10232" width="16" style="200" customWidth="1"/>
    <col min="10233" max="10233" width="23.42578125" style="200" customWidth="1"/>
    <col min="10234" max="10234" width="10.42578125" style="200" bestFit="1" customWidth="1"/>
    <col min="10235" max="10236" width="10.140625" style="200" customWidth="1"/>
    <col min="10237" max="10237" width="26.7109375" style="200" customWidth="1"/>
    <col min="10238" max="10238" width="54.28515625" style="200" bestFit="1" customWidth="1"/>
    <col min="10239" max="10480" width="9.140625" style="200"/>
    <col min="10481" max="10481" width="8" style="200" customWidth="1"/>
    <col min="10482" max="10482" width="48.42578125" style="200" bestFit="1" customWidth="1"/>
    <col min="10483" max="10483" width="12.7109375" style="200" customWidth="1"/>
    <col min="10484" max="10484" width="9.42578125" style="200" customWidth="1"/>
    <col min="10485" max="10485" width="15.7109375" style="200" customWidth="1"/>
    <col min="10486" max="10486" width="12.28515625" style="200" customWidth="1"/>
    <col min="10487" max="10487" width="9.140625" style="200"/>
    <col min="10488" max="10488" width="16" style="200" customWidth="1"/>
    <col min="10489" max="10489" width="23.42578125" style="200" customWidth="1"/>
    <col min="10490" max="10490" width="10.42578125" style="200" bestFit="1" customWidth="1"/>
    <col min="10491" max="10492" width="10.140625" style="200" customWidth="1"/>
    <col min="10493" max="10493" width="26.7109375" style="200" customWidth="1"/>
    <col min="10494" max="10494" width="54.28515625" style="200" bestFit="1" customWidth="1"/>
    <col min="10495" max="10736" width="9.140625" style="200"/>
    <col min="10737" max="10737" width="8" style="200" customWidth="1"/>
    <col min="10738" max="10738" width="48.42578125" style="200" bestFit="1" customWidth="1"/>
    <col min="10739" max="10739" width="12.7109375" style="200" customWidth="1"/>
    <col min="10740" max="10740" width="9.42578125" style="200" customWidth="1"/>
    <col min="10741" max="10741" width="15.7109375" style="200" customWidth="1"/>
    <col min="10742" max="10742" width="12.28515625" style="200" customWidth="1"/>
    <col min="10743" max="10743" width="9.140625" style="200"/>
    <col min="10744" max="10744" width="16" style="200" customWidth="1"/>
    <col min="10745" max="10745" width="23.42578125" style="200" customWidth="1"/>
    <col min="10746" max="10746" width="10.42578125" style="200" bestFit="1" customWidth="1"/>
    <col min="10747" max="10748" width="10.140625" style="200" customWidth="1"/>
    <col min="10749" max="10749" width="26.7109375" style="200" customWidth="1"/>
    <col min="10750" max="10750" width="54.28515625" style="200" bestFit="1" customWidth="1"/>
    <col min="10751" max="10992" width="9.140625" style="200"/>
    <col min="10993" max="10993" width="8" style="200" customWidth="1"/>
    <col min="10994" max="10994" width="48.42578125" style="200" bestFit="1" customWidth="1"/>
    <col min="10995" max="10995" width="12.7109375" style="200" customWidth="1"/>
    <col min="10996" max="10996" width="9.42578125" style="200" customWidth="1"/>
    <col min="10997" max="10997" width="15.7109375" style="200" customWidth="1"/>
    <col min="10998" max="10998" width="12.28515625" style="200" customWidth="1"/>
    <col min="10999" max="10999" width="9.140625" style="200"/>
    <col min="11000" max="11000" width="16" style="200" customWidth="1"/>
    <col min="11001" max="11001" width="23.42578125" style="200" customWidth="1"/>
    <col min="11002" max="11002" width="10.42578125" style="200" bestFit="1" customWidth="1"/>
    <col min="11003" max="11004" width="10.140625" style="200" customWidth="1"/>
    <col min="11005" max="11005" width="26.7109375" style="200" customWidth="1"/>
    <col min="11006" max="11006" width="54.28515625" style="200" bestFit="1" customWidth="1"/>
    <col min="11007" max="11248" width="9.140625" style="200"/>
    <col min="11249" max="11249" width="8" style="200" customWidth="1"/>
    <col min="11250" max="11250" width="48.42578125" style="200" bestFit="1" customWidth="1"/>
    <col min="11251" max="11251" width="12.7109375" style="200" customWidth="1"/>
    <col min="11252" max="11252" width="9.42578125" style="200" customWidth="1"/>
    <col min="11253" max="11253" width="15.7109375" style="200" customWidth="1"/>
    <col min="11254" max="11254" width="12.28515625" style="200" customWidth="1"/>
    <col min="11255" max="11255" width="9.140625" style="200"/>
    <col min="11256" max="11256" width="16" style="200" customWidth="1"/>
    <col min="11257" max="11257" width="23.42578125" style="200" customWidth="1"/>
    <col min="11258" max="11258" width="10.42578125" style="200" bestFit="1" customWidth="1"/>
    <col min="11259" max="11260" width="10.140625" style="200" customWidth="1"/>
    <col min="11261" max="11261" width="26.7109375" style="200" customWidth="1"/>
    <col min="11262" max="11262" width="54.28515625" style="200" bestFit="1" customWidth="1"/>
    <col min="11263" max="11504" width="9.140625" style="200"/>
    <col min="11505" max="11505" width="8" style="200" customWidth="1"/>
    <col min="11506" max="11506" width="48.42578125" style="200" bestFit="1" customWidth="1"/>
    <col min="11507" max="11507" width="12.7109375" style="200" customWidth="1"/>
    <col min="11508" max="11508" width="9.42578125" style="200" customWidth="1"/>
    <col min="11509" max="11509" width="15.7109375" style="200" customWidth="1"/>
    <col min="11510" max="11510" width="12.28515625" style="200" customWidth="1"/>
    <col min="11511" max="11511" width="9.140625" style="200"/>
    <col min="11512" max="11512" width="16" style="200" customWidth="1"/>
    <col min="11513" max="11513" width="23.42578125" style="200" customWidth="1"/>
    <col min="11514" max="11514" width="10.42578125" style="200" bestFit="1" customWidth="1"/>
    <col min="11515" max="11516" width="10.140625" style="200" customWidth="1"/>
    <col min="11517" max="11517" width="26.7109375" style="200" customWidth="1"/>
    <col min="11518" max="11518" width="54.28515625" style="200" bestFit="1" customWidth="1"/>
    <col min="11519" max="11760" width="9.140625" style="200"/>
    <col min="11761" max="11761" width="8" style="200" customWidth="1"/>
    <col min="11762" max="11762" width="48.42578125" style="200" bestFit="1" customWidth="1"/>
    <col min="11763" max="11763" width="12.7109375" style="200" customWidth="1"/>
    <col min="11764" max="11764" width="9.42578125" style="200" customWidth="1"/>
    <col min="11765" max="11765" width="15.7109375" style="200" customWidth="1"/>
    <col min="11766" max="11766" width="12.28515625" style="200" customWidth="1"/>
    <col min="11767" max="11767" width="9.140625" style="200"/>
    <col min="11768" max="11768" width="16" style="200" customWidth="1"/>
    <col min="11769" max="11769" width="23.42578125" style="200" customWidth="1"/>
    <col min="11770" max="11770" width="10.42578125" style="200" bestFit="1" customWidth="1"/>
    <col min="11771" max="11772" width="10.140625" style="200" customWidth="1"/>
    <col min="11773" max="11773" width="26.7109375" style="200" customWidth="1"/>
    <col min="11774" max="11774" width="54.28515625" style="200" bestFit="1" customWidth="1"/>
    <col min="11775" max="12016" width="9.140625" style="200"/>
    <col min="12017" max="12017" width="8" style="200" customWidth="1"/>
    <col min="12018" max="12018" width="48.42578125" style="200" bestFit="1" customWidth="1"/>
    <col min="12019" max="12019" width="12.7109375" style="200" customWidth="1"/>
    <col min="12020" max="12020" width="9.42578125" style="200" customWidth="1"/>
    <col min="12021" max="12021" width="15.7109375" style="200" customWidth="1"/>
    <col min="12022" max="12022" width="12.28515625" style="200" customWidth="1"/>
    <col min="12023" max="12023" width="9.140625" style="200"/>
    <col min="12024" max="12024" width="16" style="200" customWidth="1"/>
    <col min="12025" max="12025" width="23.42578125" style="200" customWidth="1"/>
    <col min="12026" max="12026" width="10.42578125" style="200" bestFit="1" customWidth="1"/>
    <col min="12027" max="12028" width="10.140625" style="200" customWidth="1"/>
    <col min="12029" max="12029" width="26.7109375" style="200" customWidth="1"/>
    <col min="12030" max="12030" width="54.28515625" style="200" bestFit="1" customWidth="1"/>
    <col min="12031" max="12272" width="9.140625" style="200"/>
    <col min="12273" max="12273" width="8" style="200" customWidth="1"/>
    <col min="12274" max="12274" width="48.42578125" style="200" bestFit="1" customWidth="1"/>
    <col min="12275" max="12275" width="12.7109375" style="200" customWidth="1"/>
    <col min="12276" max="12276" width="9.42578125" style="200" customWidth="1"/>
    <col min="12277" max="12277" width="15.7109375" style="200" customWidth="1"/>
    <col min="12278" max="12278" width="12.28515625" style="200" customWidth="1"/>
    <col min="12279" max="12279" width="9.140625" style="200"/>
    <col min="12280" max="12280" width="16" style="200" customWidth="1"/>
    <col min="12281" max="12281" width="23.42578125" style="200" customWidth="1"/>
    <col min="12282" max="12282" width="10.42578125" style="200" bestFit="1" customWidth="1"/>
    <col min="12283" max="12284" width="10.140625" style="200" customWidth="1"/>
    <col min="12285" max="12285" width="26.7109375" style="200" customWidth="1"/>
    <col min="12286" max="12286" width="54.28515625" style="200" bestFit="1" customWidth="1"/>
    <col min="12287" max="12528" width="9.140625" style="200"/>
    <col min="12529" max="12529" width="8" style="200" customWidth="1"/>
    <col min="12530" max="12530" width="48.42578125" style="200" bestFit="1" customWidth="1"/>
    <col min="12531" max="12531" width="12.7109375" style="200" customWidth="1"/>
    <col min="12532" max="12532" width="9.42578125" style="200" customWidth="1"/>
    <col min="12533" max="12533" width="15.7109375" style="200" customWidth="1"/>
    <col min="12534" max="12534" width="12.28515625" style="200" customWidth="1"/>
    <col min="12535" max="12535" width="9.140625" style="200"/>
    <col min="12536" max="12536" width="16" style="200" customWidth="1"/>
    <col min="12537" max="12537" width="23.42578125" style="200" customWidth="1"/>
    <col min="12538" max="12538" width="10.42578125" style="200" bestFit="1" customWidth="1"/>
    <col min="12539" max="12540" width="10.140625" style="200" customWidth="1"/>
    <col min="12541" max="12541" width="26.7109375" style="200" customWidth="1"/>
    <col min="12542" max="12542" width="54.28515625" style="200" bestFit="1" customWidth="1"/>
    <col min="12543" max="12784" width="9.140625" style="200"/>
    <col min="12785" max="12785" width="8" style="200" customWidth="1"/>
    <col min="12786" max="12786" width="48.42578125" style="200" bestFit="1" customWidth="1"/>
    <col min="12787" max="12787" width="12.7109375" style="200" customWidth="1"/>
    <col min="12788" max="12788" width="9.42578125" style="200" customWidth="1"/>
    <col min="12789" max="12789" width="15.7109375" style="200" customWidth="1"/>
    <col min="12790" max="12790" width="12.28515625" style="200" customWidth="1"/>
    <col min="12791" max="12791" width="9.140625" style="200"/>
    <col min="12792" max="12792" width="16" style="200" customWidth="1"/>
    <col min="12793" max="12793" width="23.42578125" style="200" customWidth="1"/>
    <col min="12794" max="12794" width="10.42578125" style="200" bestFit="1" customWidth="1"/>
    <col min="12795" max="12796" width="10.140625" style="200" customWidth="1"/>
    <col min="12797" max="12797" width="26.7109375" style="200" customWidth="1"/>
    <col min="12798" max="12798" width="54.28515625" style="200" bestFit="1" customWidth="1"/>
    <col min="12799" max="13040" width="9.140625" style="200"/>
    <col min="13041" max="13041" width="8" style="200" customWidth="1"/>
    <col min="13042" max="13042" width="48.42578125" style="200" bestFit="1" customWidth="1"/>
    <col min="13043" max="13043" width="12.7109375" style="200" customWidth="1"/>
    <col min="13044" max="13044" width="9.42578125" style="200" customWidth="1"/>
    <col min="13045" max="13045" width="15.7109375" style="200" customWidth="1"/>
    <col min="13046" max="13046" width="12.28515625" style="200" customWidth="1"/>
    <col min="13047" max="13047" width="9.140625" style="200"/>
    <col min="13048" max="13048" width="16" style="200" customWidth="1"/>
    <col min="13049" max="13049" width="23.42578125" style="200" customWidth="1"/>
    <col min="13050" max="13050" width="10.42578125" style="200" bestFit="1" customWidth="1"/>
    <col min="13051" max="13052" width="10.140625" style="200" customWidth="1"/>
    <col min="13053" max="13053" width="26.7109375" style="200" customWidth="1"/>
    <col min="13054" max="13054" width="54.28515625" style="200" bestFit="1" customWidth="1"/>
    <col min="13055" max="13296" width="9.140625" style="200"/>
    <col min="13297" max="13297" width="8" style="200" customWidth="1"/>
    <col min="13298" max="13298" width="48.42578125" style="200" bestFit="1" customWidth="1"/>
    <col min="13299" max="13299" width="12.7109375" style="200" customWidth="1"/>
    <col min="13300" max="13300" width="9.42578125" style="200" customWidth="1"/>
    <col min="13301" max="13301" width="15.7109375" style="200" customWidth="1"/>
    <col min="13302" max="13302" width="12.28515625" style="200" customWidth="1"/>
    <col min="13303" max="13303" width="9.140625" style="200"/>
    <col min="13304" max="13304" width="16" style="200" customWidth="1"/>
    <col min="13305" max="13305" width="23.42578125" style="200" customWidth="1"/>
    <col min="13306" max="13306" width="10.42578125" style="200" bestFit="1" customWidth="1"/>
    <col min="13307" max="13308" width="10.140625" style="200" customWidth="1"/>
    <col min="13309" max="13309" width="26.7109375" style="200" customWidth="1"/>
    <col min="13310" max="13310" width="54.28515625" style="200" bestFit="1" customWidth="1"/>
    <col min="13311" max="13552" width="9.140625" style="200"/>
    <col min="13553" max="13553" width="8" style="200" customWidth="1"/>
    <col min="13554" max="13554" width="48.42578125" style="200" bestFit="1" customWidth="1"/>
    <col min="13555" max="13555" width="12.7109375" style="200" customWidth="1"/>
    <col min="13556" max="13556" width="9.42578125" style="200" customWidth="1"/>
    <col min="13557" max="13557" width="15.7109375" style="200" customWidth="1"/>
    <col min="13558" max="13558" width="12.28515625" style="200" customWidth="1"/>
    <col min="13559" max="13559" width="9.140625" style="200"/>
    <col min="13560" max="13560" width="16" style="200" customWidth="1"/>
    <col min="13561" max="13561" width="23.42578125" style="200" customWidth="1"/>
    <col min="13562" max="13562" width="10.42578125" style="200" bestFit="1" customWidth="1"/>
    <col min="13563" max="13564" width="10.140625" style="200" customWidth="1"/>
    <col min="13565" max="13565" width="26.7109375" style="200" customWidth="1"/>
    <col min="13566" max="13566" width="54.28515625" style="200" bestFit="1" customWidth="1"/>
    <col min="13567" max="13808" width="9.140625" style="200"/>
    <col min="13809" max="13809" width="8" style="200" customWidth="1"/>
    <col min="13810" max="13810" width="48.42578125" style="200" bestFit="1" customWidth="1"/>
    <col min="13811" max="13811" width="12.7109375" style="200" customWidth="1"/>
    <col min="13812" max="13812" width="9.42578125" style="200" customWidth="1"/>
    <col min="13813" max="13813" width="15.7109375" style="200" customWidth="1"/>
    <col min="13814" max="13814" width="12.28515625" style="200" customWidth="1"/>
    <col min="13815" max="13815" width="9.140625" style="200"/>
    <col min="13816" max="13816" width="16" style="200" customWidth="1"/>
    <col min="13817" max="13817" width="23.42578125" style="200" customWidth="1"/>
    <col min="13818" max="13818" width="10.42578125" style="200" bestFit="1" customWidth="1"/>
    <col min="13819" max="13820" width="10.140625" style="200" customWidth="1"/>
    <col min="13821" max="13821" width="26.7109375" style="200" customWidth="1"/>
    <col min="13822" max="13822" width="54.28515625" style="200" bestFit="1" customWidth="1"/>
    <col min="13823" max="14064" width="9.140625" style="200"/>
    <col min="14065" max="14065" width="8" style="200" customWidth="1"/>
    <col min="14066" max="14066" width="48.42578125" style="200" bestFit="1" customWidth="1"/>
    <col min="14067" max="14067" width="12.7109375" style="200" customWidth="1"/>
    <col min="14068" max="14068" width="9.42578125" style="200" customWidth="1"/>
    <col min="14069" max="14069" width="15.7109375" style="200" customWidth="1"/>
    <col min="14070" max="14070" width="12.28515625" style="200" customWidth="1"/>
    <col min="14071" max="14071" width="9.140625" style="200"/>
    <col min="14072" max="14072" width="16" style="200" customWidth="1"/>
    <col min="14073" max="14073" width="23.42578125" style="200" customWidth="1"/>
    <col min="14074" max="14074" width="10.42578125" style="200" bestFit="1" customWidth="1"/>
    <col min="14075" max="14076" width="10.140625" style="200" customWidth="1"/>
    <col min="14077" max="14077" width="26.7109375" style="200" customWidth="1"/>
    <col min="14078" max="14078" width="54.28515625" style="200" bestFit="1" customWidth="1"/>
    <col min="14079" max="14320" width="9.140625" style="200"/>
    <col min="14321" max="14321" width="8" style="200" customWidth="1"/>
    <col min="14322" max="14322" width="48.42578125" style="200" bestFit="1" customWidth="1"/>
    <col min="14323" max="14323" width="12.7109375" style="200" customWidth="1"/>
    <col min="14324" max="14324" width="9.42578125" style="200" customWidth="1"/>
    <col min="14325" max="14325" width="15.7109375" style="200" customWidth="1"/>
    <col min="14326" max="14326" width="12.28515625" style="200" customWidth="1"/>
    <col min="14327" max="14327" width="9.140625" style="200"/>
    <col min="14328" max="14328" width="16" style="200" customWidth="1"/>
    <col min="14329" max="14329" width="23.42578125" style="200" customWidth="1"/>
    <col min="14330" max="14330" width="10.42578125" style="200" bestFit="1" customWidth="1"/>
    <col min="14331" max="14332" width="10.140625" style="200" customWidth="1"/>
    <col min="14333" max="14333" width="26.7109375" style="200" customWidth="1"/>
    <col min="14334" max="14334" width="54.28515625" style="200" bestFit="1" customWidth="1"/>
    <col min="14335" max="14576" width="9.140625" style="200"/>
    <col min="14577" max="14577" width="8" style="200" customWidth="1"/>
    <col min="14578" max="14578" width="48.42578125" style="200" bestFit="1" customWidth="1"/>
    <col min="14579" max="14579" width="12.7109375" style="200" customWidth="1"/>
    <col min="14580" max="14580" width="9.42578125" style="200" customWidth="1"/>
    <col min="14581" max="14581" width="15.7109375" style="200" customWidth="1"/>
    <col min="14582" max="14582" width="12.28515625" style="200" customWidth="1"/>
    <col min="14583" max="14583" width="9.140625" style="200"/>
    <col min="14584" max="14584" width="16" style="200" customWidth="1"/>
    <col min="14585" max="14585" width="23.42578125" style="200" customWidth="1"/>
    <col min="14586" max="14586" width="10.42578125" style="200" bestFit="1" customWidth="1"/>
    <col min="14587" max="14588" width="10.140625" style="200" customWidth="1"/>
    <col min="14589" max="14589" width="26.7109375" style="200" customWidth="1"/>
    <col min="14590" max="14590" width="54.28515625" style="200" bestFit="1" customWidth="1"/>
    <col min="14591" max="14832" width="9.140625" style="200"/>
    <col min="14833" max="14833" width="8" style="200" customWidth="1"/>
    <col min="14834" max="14834" width="48.42578125" style="200" bestFit="1" customWidth="1"/>
    <col min="14835" max="14835" width="12.7109375" style="200" customWidth="1"/>
    <col min="14836" max="14836" width="9.42578125" style="200" customWidth="1"/>
    <col min="14837" max="14837" width="15.7109375" style="200" customWidth="1"/>
    <col min="14838" max="14838" width="12.28515625" style="200" customWidth="1"/>
    <col min="14839" max="14839" width="9.140625" style="200"/>
    <col min="14840" max="14840" width="16" style="200" customWidth="1"/>
    <col min="14841" max="14841" width="23.42578125" style="200" customWidth="1"/>
    <col min="14842" max="14842" width="10.42578125" style="200" bestFit="1" customWidth="1"/>
    <col min="14843" max="14844" width="10.140625" style="200" customWidth="1"/>
    <col min="14845" max="14845" width="26.7109375" style="200" customWidth="1"/>
    <col min="14846" max="14846" width="54.28515625" style="200" bestFit="1" customWidth="1"/>
    <col min="14847" max="15088" width="9.140625" style="200"/>
    <col min="15089" max="15089" width="8" style="200" customWidth="1"/>
    <col min="15090" max="15090" width="48.42578125" style="200" bestFit="1" customWidth="1"/>
    <col min="15091" max="15091" width="12.7109375" style="200" customWidth="1"/>
    <col min="15092" max="15092" width="9.42578125" style="200" customWidth="1"/>
    <col min="15093" max="15093" width="15.7109375" style="200" customWidth="1"/>
    <col min="15094" max="15094" width="12.28515625" style="200" customWidth="1"/>
    <col min="15095" max="15095" width="9.140625" style="200"/>
    <col min="15096" max="15096" width="16" style="200" customWidth="1"/>
    <col min="15097" max="15097" width="23.42578125" style="200" customWidth="1"/>
    <col min="15098" max="15098" width="10.42578125" style="200" bestFit="1" customWidth="1"/>
    <col min="15099" max="15100" width="10.140625" style="200" customWidth="1"/>
    <col min="15101" max="15101" width="26.7109375" style="200" customWidth="1"/>
    <col min="15102" max="15102" width="54.28515625" style="200" bestFit="1" customWidth="1"/>
    <col min="15103" max="15344" width="9.140625" style="200"/>
    <col min="15345" max="15345" width="8" style="200" customWidth="1"/>
    <col min="15346" max="15346" width="48.42578125" style="200" bestFit="1" customWidth="1"/>
    <col min="15347" max="15347" width="12.7109375" style="200" customWidth="1"/>
    <col min="15348" max="15348" width="9.42578125" style="200" customWidth="1"/>
    <col min="15349" max="15349" width="15.7109375" style="200" customWidth="1"/>
    <col min="15350" max="15350" width="12.28515625" style="200" customWidth="1"/>
    <col min="15351" max="15351" width="9.140625" style="200"/>
    <col min="15352" max="15352" width="16" style="200" customWidth="1"/>
    <col min="15353" max="15353" width="23.42578125" style="200" customWidth="1"/>
    <col min="15354" max="15354" width="10.42578125" style="200" bestFit="1" customWidth="1"/>
    <col min="15355" max="15356" width="10.140625" style="200" customWidth="1"/>
    <col min="15357" max="15357" width="26.7109375" style="200" customWidth="1"/>
    <col min="15358" max="15358" width="54.28515625" style="200" bestFit="1" customWidth="1"/>
    <col min="15359" max="15600" width="9.140625" style="200"/>
    <col min="15601" max="15601" width="8" style="200" customWidth="1"/>
    <col min="15602" max="15602" width="48.42578125" style="200" bestFit="1" customWidth="1"/>
    <col min="15603" max="15603" width="12.7109375" style="200" customWidth="1"/>
    <col min="15604" max="15604" width="9.42578125" style="200" customWidth="1"/>
    <col min="15605" max="15605" width="15.7109375" style="200" customWidth="1"/>
    <col min="15606" max="15606" width="12.28515625" style="200" customWidth="1"/>
    <col min="15607" max="15607" width="9.140625" style="200"/>
    <col min="15608" max="15608" width="16" style="200" customWidth="1"/>
    <col min="15609" max="15609" width="23.42578125" style="200" customWidth="1"/>
    <col min="15610" max="15610" width="10.42578125" style="200" bestFit="1" customWidth="1"/>
    <col min="15611" max="15612" width="10.140625" style="200" customWidth="1"/>
    <col min="15613" max="15613" width="26.7109375" style="200" customWidth="1"/>
    <col min="15614" max="15614" width="54.28515625" style="200" bestFit="1" customWidth="1"/>
    <col min="15615" max="15856" width="9.140625" style="200"/>
    <col min="15857" max="15857" width="8" style="200" customWidth="1"/>
    <col min="15858" max="15858" width="48.42578125" style="200" bestFit="1" customWidth="1"/>
    <col min="15859" max="15859" width="12.7109375" style="200" customWidth="1"/>
    <col min="15860" max="15860" width="9.42578125" style="200" customWidth="1"/>
    <col min="15861" max="15861" width="15.7109375" style="200" customWidth="1"/>
    <col min="15862" max="15862" width="12.28515625" style="200" customWidth="1"/>
    <col min="15863" max="15863" width="9.140625" style="200"/>
    <col min="15864" max="15864" width="16" style="200" customWidth="1"/>
    <col min="15865" max="15865" width="23.42578125" style="200" customWidth="1"/>
    <col min="15866" max="15866" width="10.42578125" style="200" bestFit="1" customWidth="1"/>
    <col min="15867" max="15868" width="10.140625" style="200" customWidth="1"/>
    <col min="15869" max="15869" width="26.7109375" style="200" customWidth="1"/>
    <col min="15870" max="15870" width="54.28515625" style="200" bestFit="1" customWidth="1"/>
    <col min="15871" max="16112" width="9.140625" style="200"/>
    <col min="16113" max="16113" width="8" style="200" customWidth="1"/>
    <col min="16114" max="16114" width="48.42578125" style="200" bestFit="1" customWidth="1"/>
    <col min="16115" max="16115" width="12.7109375" style="200" customWidth="1"/>
    <col min="16116" max="16116" width="9.42578125" style="200" customWidth="1"/>
    <col min="16117" max="16117" width="15.7109375" style="200" customWidth="1"/>
    <col min="16118" max="16118" width="12.28515625" style="200" customWidth="1"/>
    <col min="16119" max="16119" width="9.140625" style="200"/>
    <col min="16120" max="16120" width="16" style="200" customWidth="1"/>
    <col min="16121" max="16121" width="23.42578125" style="200" customWidth="1"/>
    <col min="16122" max="16122" width="10.42578125" style="200" bestFit="1" customWidth="1"/>
    <col min="16123" max="16124" width="10.140625" style="200" customWidth="1"/>
    <col min="16125" max="16125" width="26.7109375" style="200" customWidth="1"/>
    <col min="16126" max="16126" width="54.28515625" style="200" bestFit="1" customWidth="1"/>
    <col min="16127" max="16384" width="9.140625" style="200"/>
  </cols>
  <sheetData>
    <row r="1" spans="1:11" ht="15" customHeight="1" x14ac:dyDescent="0.2">
      <c r="A1" s="198" t="s">
        <v>249</v>
      </c>
      <c r="B1" s="541" t="s">
        <v>250</v>
      </c>
      <c r="C1" s="541"/>
      <c r="D1" s="541"/>
      <c r="E1" s="199"/>
      <c r="F1" s="199"/>
      <c r="G1" s="199"/>
      <c r="H1" s="199"/>
      <c r="I1" s="199"/>
      <c r="J1" s="199"/>
      <c r="K1" s="199"/>
    </row>
    <row r="2" spans="1:11" ht="15" customHeight="1" x14ac:dyDescent="0.2">
      <c r="A2" s="201"/>
      <c r="B2" s="201"/>
      <c r="C2" s="199"/>
      <c r="D2" s="222"/>
      <c r="E2" s="199"/>
      <c r="F2" s="199"/>
      <c r="G2" s="199"/>
      <c r="H2" s="199"/>
      <c r="I2" s="199"/>
      <c r="J2" s="199"/>
      <c r="K2" s="199"/>
    </row>
    <row r="3" spans="1:11" ht="15" customHeight="1" x14ac:dyDescent="0.2">
      <c r="A3" s="213" t="s">
        <v>166</v>
      </c>
      <c r="B3" s="255" t="s">
        <v>38</v>
      </c>
      <c r="C3" s="256"/>
      <c r="D3" s="257"/>
      <c r="E3" s="199"/>
      <c r="F3" s="199"/>
      <c r="G3" s="199"/>
      <c r="H3" s="199"/>
      <c r="I3" s="199"/>
      <c r="J3" s="199"/>
      <c r="K3" s="199"/>
    </row>
    <row r="4" spans="1:11" ht="15" customHeight="1" x14ac:dyDescent="0.2">
      <c r="A4" s="213" t="s">
        <v>167</v>
      </c>
      <c r="B4" s="459"/>
      <c r="C4" s="596"/>
      <c r="D4" s="597"/>
      <c r="E4" s="199"/>
      <c r="F4" s="199"/>
      <c r="G4" s="199"/>
      <c r="H4" s="199"/>
      <c r="I4" s="199"/>
      <c r="J4" s="199"/>
      <c r="K4" s="199"/>
    </row>
    <row r="5" spans="1:11" ht="15" customHeight="1" x14ac:dyDescent="0.2">
      <c r="A5" s="214" t="s">
        <v>168</v>
      </c>
      <c r="B5" s="460"/>
      <c r="C5" s="598"/>
      <c r="D5" s="599"/>
      <c r="E5" s="199"/>
      <c r="F5" s="199"/>
      <c r="G5" s="199"/>
      <c r="H5" s="199"/>
      <c r="I5" s="199"/>
      <c r="J5" s="199"/>
      <c r="K5" s="199"/>
    </row>
    <row r="6" spans="1:11" ht="15" customHeight="1" x14ac:dyDescent="0.2">
      <c r="A6" s="214" t="s">
        <v>169</v>
      </c>
      <c r="B6" s="455"/>
      <c r="C6" s="596"/>
      <c r="D6" s="597"/>
      <c r="E6" s="199"/>
      <c r="F6" s="199"/>
      <c r="G6" s="199"/>
      <c r="H6" s="199"/>
      <c r="I6" s="199"/>
      <c r="J6" s="199"/>
      <c r="K6" s="199"/>
    </row>
    <row r="7" spans="1:11" ht="15" customHeight="1" x14ac:dyDescent="0.2">
      <c r="A7" s="214" t="s">
        <v>170</v>
      </c>
      <c r="B7" s="211" t="s">
        <v>251</v>
      </c>
      <c r="C7" s="596"/>
      <c r="D7" s="597"/>
      <c r="E7" s="199"/>
      <c r="F7" s="199"/>
      <c r="G7" s="199"/>
      <c r="H7" s="199"/>
      <c r="I7" s="199"/>
      <c r="J7" s="199"/>
      <c r="K7" s="199"/>
    </row>
    <row r="8" spans="1:11" ht="15" customHeight="1" x14ac:dyDescent="0.2">
      <c r="A8" s="214" t="s">
        <v>172</v>
      </c>
      <c r="B8" s="456"/>
      <c r="C8" s="596"/>
      <c r="D8" s="597"/>
      <c r="E8" s="199"/>
      <c r="F8" s="215"/>
      <c r="G8" s="199"/>
      <c r="H8" s="199"/>
      <c r="I8" s="199"/>
      <c r="J8" s="199"/>
      <c r="K8" s="199"/>
    </row>
    <row r="9" spans="1:11" ht="15" customHeight="1" x14ac:dyDescent="0.2">
      <c r="A9" s="202"/>
      <c r="B9" s="202"/>
      <c r="C9" s="204"/>
      <c r="D9" s="205"/>
      <c r="E9" s="199"/>
      <c r="F9" s="199"/>
      <c r="G9" s="199"/>
      <c r="H9" s="199"/>
      <c r="I9" s="199"/>
      <c r="J9" s="199"/>
      <c r="K9" s="199"/>
    </row>
    <row r="10" spans="1:11" ht="15" customHeight="1" x14ac:dyDescent="0.2">
      <c r="A10" s="210">
        <v>5</v>
      </c>
      <c r="B10" s="225" t="s">
        <v>9</v>
      </c>
      <c r="C10" s="210" t="s">
        <v>173</v>
      </c>
      <c r="D10" s="210" t="s">
        <v>70</v>
      </c>
      <c r="E10" s="199"/>
      <c r="F10" s="199"/>
      <c r="G10" s="199"/>
      <c r="H10" s="199"/>
      <c r="I10" s="199"/>
      <c r="J10" s="199"/>
      <c r="K10" s="199"/>
    </row>
    <row r="11" spans="1:11" ht="15" customHeight="1" x14ac:dyDescent="0.2">
      <c r="A11" s="226"/>
      <c r="B11" s="227"/>
      <c r="C11" s="227"/>
      <c r="D11" s="228"/>
      <c r="E11" s="199"/>
      <c r="F11" s="199"/>
      <c r="G11" s="199"/>
      <c r="H11" s="199"/>
      <c r="I11" s="199"/>
      <c r="J11" s="199"/>
      <c r="K11" s="199"/>
    </row>
    <row r="12" spans="1:11" ht="15" customHeight="1" x14ac:dyDescent="0.2">
      <c r="A12" s="250" t="s">
        <v>174</v>
      </c>
      <c r="B12" s="229" t="s">
        <v>175</v>
      </c>
      <c r="C12" s="230">
        <f>SUM(C13:C21)</f>
        <v>0</v>
      </c>
      <c r="D12" s="230">
        <f>SUM(D13:D21)</f>
        <v>0</v>
      </c>
    </row>
    <row r="13" spans="1:11" ht="15" customHeight="1" x14ac:dyDescent="0.2">
      <c r="A13" s="268" t="s">
        <v>176</v>
      </c>
      <c r="B13" s="239" t="s">
        <v>177</v>
      </c>
      <c r="C13" s="457"/>
      <c r="D13" s="231">
        <f>ROUND(($B$8*C13/100),2)</f>
        <v>0</v>
      </c>
    </row>
    <row r="14" spans="1:11" ht="15" customHeight="1" x14ac:dyDescent="0.2">
      <c r="A14" s="268" t="s">
        <v>178</v>
      </c>
      <c r="B14" s="239" t="s">
        <v>179</v>
      </c>
      <c r="C14" s="457"/>
      <c r="D14" s="231">
        <f t="shared" ref="D14:D21" si="0">ROUND(($B$8*C14/100),2)</f>
        <v>0</v>
      </c>
    </row>
    <row r="15" spans="1:11" ht="15" customHeight="1" x14ac:dyDescent="0.2">
      <c r="A15" s="268" t="s">
        <v>180</v>
      </c>
      <c r="B15" s="239" t="s">
        <v>181</v>
      </c>
      <c r="C15" s="457"/>
      <c r="D15" s="231">
        <f t="shared" si="0"/>
        <v>0</v>
      </c>
    </row>
    <row r="16" spans="1:11" ht="15" customHeight="1" x14ac:dyDescent="0.2">
      <c r="A16" s="268" t="s">
        <v>182</v>
      </c>
      <c r="B16" s="239" t="s">
        <v>183</v>
      </c>
      <c r="C16" s="457"/>
      <c r="D16" s="231">
        <f t="shared" si="0"/>
        <v>0</v>
      </c>
    </row>
    <row r="17" spans="1:11" ht="15" customHeight="1" x14ac:dyDescent="0.2">
      <c r="A17" s="268" t="s">
        <v>184</v>
      </c>
      <c r="B17" s="239" t="s">
        <v>185</v>
      </c>
      <c r="C17" s="457"/>
      <c r="D17" s="231">
        <f t="shared" si="0"/>
        <v>0</v>
      </c>
    </row>
    <row r="18" spans="1:11" ht="15" customHeight="1" x14ac:dyDescent="0.2">
      <c r="A18" s="268" t="s">
        <v>186</v>
      </c>
      <c r="B18" s="239" t="s">
        <v>187</v>
      </c>
      <c r="C18" s="457"/>
      <c r="D18" s="231">
        <f t="shared" si="0"/>
        <v>0</v>
      </c>
    </row>
    <row r="19" spans="1:11" ht="15" customHeight="1" x14ac:dyDescent="0.2">
      <c r="A19" s="268" t="s">
        <v>188</v>
      </c>
      <c r="B19" s="239" t="s">
        <v>189</v>
      </c>
      <c r="C19" s="457"/>
      <c r="D19" s="231">
        <f t="shared" si="0"/>
        <v>0</v>
      </c>
    </row>
    <row r="20" spans="1:11" ht="15" customHeight="1" x14ac:dyDescent="0.2">
      <c r="A20" s="268" t="s">
        <v>190</v>
      </c>
      <c r="B20" s="239" t="s">
        <v>191</v>
      </c>
      <c r="C20" s="457"/>
      <c r="D20" s="231">
        <f t="shared" si="0"/>
        <v>0</v>
      </c>
    </row>
    <row r="21" spans="1:11" ht="15" customHeight="1" x14ac:dyDescent="0.2">
      <c r="A21" s="268" t="s">
        <v>192</v>
      </c>
      <c r="B21" s="239" t="s">
        <v>193</v>
      </c>
      <c r="C21" s="457"/>
      <c r="D21" s="231">
        <f t="shared" si="0"/>
        <v>0</v>
      </c>
    </row>
    <row r="22" spans="1:11" ht="15" customHeight="1" x14ac:dyDescent="0.2">
      <c r="A22" s="202"/>
      <c r="B22" s="227"/>
      <c r="C22" s="227"/>
      <c r="D22" s="228"/>
      <c r="E22" s="199"/>
      <c r="F22" s="199"/>
      <c r="G22" s="199"/>
      <c r="H22" s="199"/>
      <c r="I22" s="199"/>
      <c r="J22" s="199"/>
      <c r="K22" s="199"/>
    </row>
    <row r="23" spans="1:11" ht="15" customHeight="1" x14ac:dyDescent="0.2">
      <c r="A23" s="250" t="s">
        <v>194</v>
      </c>
      <c r="B23" s="229" t="s">
        <v>195</v>
      </c>
      <c r="C23" s="230">
        <f>SUM(C24:C30)</f>
        <v>0</v>
      </c>
      <c r="D23" s="230">
        <f>SUM(D24:D30)</f>
        <v>0</v>
      </c>
    </row>
    <row r="24" spans="1:11" ht="15" customHeight="1" x14ac:dyDescent="0.2">
      <c r="A24" s="268" t="s">
        <v>196</v>
      </c>
      <c r="B24" s="239" t="s">
        <v>197</v>
      </c>
      <c r="C24" s="457"/>
      <c r="D24" s="231">
        <f>ROUND(($B$8*C24/100),2)</f>
        <v>0</v>
      </c>
    </row>
    <row r="25" spans="1:11" ht="15" customHeight="1" x14ac:dyDescent="0.2">
      <c r="A25" s="268" t="s">
        <v>198</v>
      </c>
      <c r="B25" s="239" t="s">
        <v>199</v>
      </c>
      <c r="C25" s="457"/>
      <c r="D25" s="231">
        <f t="shared" ref="D25:D30" si="1">ROUND(($B$8*C25/100),2)</f>
        <v>0</v>
      </c>
    </row>
    <row r="26" spans="1:11" ht="15" customHeight="1" x14ac:dyDescent="0.2">
      <c r="A26" s="268" t="s">
        <v>200</v>
      </c>
      <c r="B26" s="239" t="s">
        <v>201</v>
      </c>
      <c r="C26" s="457"/>
      <c r="D26" s="231">
        <f t="shared" si="1"/>
        <v>0</v>
      </c>
      <c r="I26" s="206"/>
    </row>
    <row r="27" spans="1:11" ht="15" customHeight="1" x14ac:dyDescent="0.2">
      <c r="A27" s="268" t="s">
        <v>202</v>
      </c>
      <c r="B27" s="239" t="s">
        <v>203</v>
      </c>
      <c r="C27" s="457"/>
      <c r="D27" s="231">
        <f t="shared" si="1"/>
        <v>0</v>
      </c>
    </row>
    <row r="28" spans="1:11" ht="15" customHeight="1" x14ac:dyDescent="0.2">
      <c r="A28" s="268" t="s">
        <v>204</v>
      </c>
      <c r="B28" s="239" t="s">
        <v>205</v>
      </c>
      <c r="C28" s="457"/>
      <c r="D28" s="231">
        <f t="shared" si="1"/>
        <v>0</v>
      </c>
    </row>
    <row r="29" spans="1:11" ht="15" customHeight="1" x14ac:dyDescent="0.2">
      <c r="A29" s="268" t="s">
        <v>206</v>
      </c>
      <c r="B29" s="239" t="s">
        <v>207</v>
      </c>
      <c r="C29" s="457"/>
      <c r="D29" s="231">
        <f t="shared" si="1"/>
        <v>0</v>
      </c>
    </row>
    <row r="30" spans="1:11" ht="15" customHeight="1" x14ac:dyDescent="0.2">
      <c r="A30" s="268" t="s">
        <v>208</v>
      </c>
      <c r="B30" s="239" t="s">
        <v>209</v>
      </c>
      <c r="C30" s="457"/>
      <c r="D30" s="231">
        <f t="shared" si="1"/>
        <v>0</v>
      </c>
    </row>
    <row r="31" spans="1:11" ht="15" customHeight="1" x14ac:dyDescent="0.2">
      <c r="A31" s="202"/>
      <c r="B31" s="227"/>
      <c r="C31" s="227"/>
      <c r="D31" s="228"/>
      <c r="E31" s="199"/>
      <c r="F31" s="199"/>
      <c r="G31" s="199"/>
      <c r="H31" s="199"/>
      <c r="I31" s="199"/>
      <c r="J31" s="199"/>
      <c r="K31" s="199"/>
    </row>
    <row r="32" spans="1:11" ht="15" customHeight="1" x14ac:dyDescent="0.2">
      <c r="A32" s="250" t="s">
        <v>210</v>
      </c>
      <c r="B32" s="229" t="s">
        <v>211</v>
      </c>
      <c r="C32" s="230">
        <f>SUM(C33:C37)</f>
        <v>0</v>
      </c>
      <c r="D32" s="230">
        <f>SUM(D33:D37)</f>
        <v>0</v>
      </c>
    </row>
    <row r="33" spans="1:11" ht="15" customHeight="1" x14ac:dyDescent="0.2">
      <c r="A33" s="268" t="s">
        <v>212</v>
      </c>
      <c r="B33" s="239" t="s">
        <v>213</v>
      </c>
      <c r="C33" s="457"/>
      <c r="D33" s="231">
        <f>ROUND(($B$8*C33/100),2)</f>
        <v>0</v>
      </c>
    </row>
    <row r="34" spans="1:11" ht="15" customHeight="1" x14ac:dyDescent="0.2">
      <c r="A34" s="268" t="s">
        <v>214</v>
      </c>
      <c r="B34" s="239" t="s">
        <v>215</v>
      </c>
      <c r="C34" s="457"/>
      <c r="D34" s="231">
        <f t="shared" ref="D34:D37" si="2">ROUND(($B$8*C34/100),2)</f>
        <v>0</v>
      </c>
    </row>
    <row r="35" spans="1:11" ht="15" customHeight="1" x14ac:dyDescent="0.2">
      <c r="A35" s="268" t="s">
        <v>216</v>
      </c>
      <c r="B35" s="239" t="s">
        <v>217</v>
      </c>
      <c r="C35" s="457"/>
      <c r="D35" s="231">
        <f t="shared" si="2"/>
        <v>0</v>
      </c>
    </row>
    <row r="36" spans="1:11" ht="15" customHeight="1" x14ac:dyDescent="0.2">
      <c r="A36" s="268" t="s">
        <v>218</v>
      </c>
      <c r="B36" s="239" t="s">
        <v>219</v>
      </c>
      <c r="C36" s="457"/>
      <c r="D36" s="231">
        <f t="shared" si="2"/>
        <v>0</v>
      </c>
    </row>
    <row r="37" spans="1:11" ht="15" customHeight="1" x14ac:dyDescent="0.2">
      <c r="A37" s="268" t="s">
        <v>220</v>
      </c>
      <c r="B37" s="239" t="s">
        <v>221</v>
      </c>
      <c r="C37" s="457"/>
      <c r="D37" s="231">
        <f t="shared" si="2"/>
        <v>0</v>
      </c>
    </row>
    <row r="38" spans="1:11" ht="15" customHeight="1" x14ac:dyDescent="0.2">
      <c r="A38" s="202"/>
      <c r="B38" s="227"/>
      <c r="C38" s="227"/>
      <c r="D38" s="228"/>
      <c r="E38" s="199"/>
      <c r="F38" s="199"/>
      <c r="G38" s="199"/>
      <c r="H38" s="199"/>
      <c r="I38" s="199"/>
      <c r="J38" s="199"/>
      <c r="K38" s="199"/>
    </row>
    <row r="39" spans="1:11" ht="15" customHeight="1" x14ac:dyDescent="0.2">
      <c r="A39" s="250" t="s">
        <v>222</v>
      </c>
      <c r="B39" s="229" t="s">
        <v>223</v>
      </c>
      <c r="C39" s="230">
        <f>SUM(C40:C41)</f>
        <v>0</v>
      </c>
      <c r="D39" s="230">
        <f>SUM(D40:D41)</f>
        <v>0</v>
      </c>
    </row>
    <row r="40" spans="1:11" ht="15" customHeight="1" x14ac:dyDescent="0.2">
      <c r="A40" s="268" t="s">
        <v>224</v>
      </c>
      <c r="B40" s="239" t="s">
        <v>225</v>
      </c>
      <c r="C40" s="458"/>
      <c r="D40" s="231">
        <f>ROUND(($B$8*C40/100),2)</f>
        <v>0</v>
      </c>
      <c r="E40" s="206"/>
    </row>
    <row r="41" spans="1:11" ht="25.5" x14ac:dyDescent="0.2">
      <c r="A41" s="268" t="s">
        <v>226</v>
      </c>
      <c r="B41" s="249" t="s">
        <v>227</v>
      </c>
      <c r="C41" s="458"/>
      <c r="D41" s="231">
        <f>ROUND(($B$8*C41/100),2)</f>
        <v>0</v>
      </c>
      <c r="E41" s="206"/>
      <c r="J41" s="206"/>
    </row>
    <row r="42" spans="1:11" ht="15" customHeight="1" x14ac:dyDescent="0.2">
      <c r="A42" s="251"/>
      <c r="B42" s="227"/>
      <c r="C42" s="227"/>
      <c r="D42" s="228"/>
      <c r="E42" s="199"/>
      <c r="F42" s="199"/>
      <c r="G42" s="199"/>
      <c r="H42" s="199"/>
      <c r="J42" s="206"/>
      <c r="K42" s="199"/>
    </row>
    <row r="43" spans="1:11" ht="15" customHeight="1" x14ac:dyDescent="0.2">
      <c r="A43" s="539" t="s">
        <v>228</v>
      </c>
      <c r="B43" s="540"/>
      <c r="C43" s="230">
        <f>C12+C23+C32+C39</f>
        <v>0</v>
      </c>
      <c r="D43" s="230">
        <f>D12+D23+D32+D39</f>
        <v>0</v>
      </c>
    </row>
    <row r="44" spans="1:11" ht="15" customHeight="1" x14ac:dyDescent="0.2"/>
    <row r="45" spans="1:11" ht="15" customHeight="1" x14ac:dyDescent="0.2">
      <c r="A45" s="269">
        <v>6</v>
      </c>
      <c r="B45" s="234" t="s">
        <v>229</v>
      </c>
      <c r="C45" s="235" t="s">
        <v>173</v>
      </c>
      <c r="D45" s="235" t="s">
        <v>70</v>
      </c>
    </row>
    <row r="46" spans="1:11" ht="15" customHeight="1" x14ac:dyDescent="0.2">
      <c r="A46" s="268" t="s">
        <v>230</v>
      </c>
      <c r="B46" s="248" t="s">
        <v>231</v>
      </c>
      <c r="C46" s="237" t="e">
        <f>ROUND((D46/$B$8),4)*100</f>
        <v>#DIV/0!</v>
      </c>
      <c r="D46" s="602"/>
      <c r="E46" s="206"/>
    </row>
    <row r="47" spans="1:11" ht="15" customHeight="1" x14ac:dyDescent="0.2">
      <c r="A47" s="236" t="s">
        <v>232</v>
      </c>
      <c r="B47" s="239" t="s">
        <v>233</v>
      </c>
      <c r="C47" s="231" t="e">
        <f t="shared" ref="C47:C51" si="3">ROUND((D47/$B$8),4)*100</f>
        <v>#DIV/0!</v>
      </c>
      <c r="D47" s="603"/>
      <c r="E47" s="206"/>
    </row>
    <row r="48" spans="1:11" ht="15" customHeight="1" x14ac:dyDescent="0.2">
      <c r="A48" s="236" t="s">
        <v>234</v>
      </c>
      <c r="B48" s="239" t="s">
        <v>235</v>
      </c>
      <c r="C48" s="231" t="e">
        <f t="shared" si="3"/>
        <v>#DIV/0!</v>
      </c>
      <c r="D48" s="603"/>
      <c r="E48" s="206"/>
    </row>
    <row r="49" spans="1:5" ht="15" customHeight="1" x14ac:dyDescent="0.2">
      <c r="A49" s="236" t="s">
        <v>236</v>
      </c>
      <c r="B49" s="239" t="s">
        <v>237</v>
      </c>
      <c r="C49" s="231" t="e">
        <f t="shared" si="3"/>
        <v>#DIV/0!</v>
      </c>
      <c r="D49" s="603"/>
      <c r="E49" s="206"/>
    </row>
    <row r="50" spans="1:5" ht="15" customHeight="1" x14ac:dyDescent="0.2">
      <c r="A50" s="236" t="s">
        <v>238</v>
      </c>
      <c r="B50" s="239" t="s">
        <v>239</v>
      </c>
      <c r="C50" s="231" t="e">
        <f t="shared" si="3"/>
        <v>#DIV/0!</v>
      </c>
      <c r="D50" s="603"/>
      <c r="E50" s="206"/>
    </row>
    <row r="51" spans="1:5" ht="15" customHeight="1" x14ac:dyDescent="0.2">
      <c r="A51" s="236" t="s">
        <v>240</v>
      </c>
      <c r="B51" s="247" t="s">
        <v>241</v>
      </c>
      <c r="C51" s="241" t="e">
        <f t="shared" si="3"/>
        <v>#DIV/0!</v>
      </c>
      <c r="D51" s="604"/>
      <c r="E51" s="206"/>
    </row>
    <row r="52" spans="1:5" ht="15" customHeight="1" x14ac:dyDescent="0.2">
      <c r="A52" s="542" t="s">
        <v>242</v>
      </c>
      <c r="B52" s="543"/>
      <c r="C52" s="243" t="e">
        <f>SUM(C46:C51)</f>
        <v>#DIV/0!</v>
      </c>
      <c r="D52" s="243">
        <f>SUM(D46:D51)</f>
        <v>0</v>
      </c>
    </row>
    <row r="53" spans="1:5" ht="15" customHeight="1" x14ac:dyDescent="0.2">
      <c r="C53" s="208"/>
    </row>
    <row r="54" spans="1:5" ht="15" customHeight="1" x14ac:dyDescent="0.2">
      <c r="A54" s="537" t="s">
        <v>243</v>
      </c>
      <c r="B54" s="537"/>
      <c r="C54" s="238" t="e">
        <f>C43+C52</f>
        <v>#DIV/0!</v>
      </c>
      <c r="D54" s="232">
        <f>D43+D52</f>
        <v>0</v>
      </c>
    </row>
    <row r="55" spans="1:5" ht="15" customHeight="1" x14ac:dyDescent="0.2">
      <c r="C55" s="208"/>
    </row>
    <row r="56" spans="1:5" ht="15" customHeight="1" x14ac:dyDescent="0.2">
      <c r="A56" s="203">
        <v>7</v>
      </c>
      <c r="B56" s="203" t="s">
        <v>244</v>
      </c>
      <c r="C56" s="209"/>
      <c r="D56" s="203" t="s">
        <v>173</v>
      </c>
    </row>
    <row r="57" spans="1:5" ht="15" customHeight="1" x14ac:dyDescent="0.2">
      <c r="A57" s="240"/>
      <c r="B57" s="254" t="s">
        <v>245</v>
      </c>
      <c r="C57" s="247"/>
      <c r="D57" s="245" t="e">
        <f>C54/100</f>
        <v>#DIV/0!</v>
      </c>
    </row>
    <row r="58" spans="1:5" ht="15" customHeight="1" x14ac:dyDescent="0.2">
      <c r="A58" s="244"/>
      <c r="B58" s="242" t="s">
        <v>246</v>
      </c>
      <c r="C58" s="239"/>
      <c r="D58" s="246">
        <f>'FATOR K'!K7</f>
        <v>0</v>
      </c>
    </row>
    <row r="59" spans="1:5" ht="15" customHeight="1" x14ac:dyDescent="0.2">
      <c r="A59" s="244"/>
      <c r="B59" s="242" t="s">
        <v>145</v>
      </c>
      <c r="C59" s="239"/>
      <c r="D59" s="246">
        <f>'FATOR K'!K8</f>
        <v>0</v>
      </c>
    </row>
    <row r="60" spans="1:5" ht="15" customHeight="1" x14ac:dyDescent="0.2">
      <c r="A60" s="244"/>
      <c r="B60" s="254" t="s">
        <v>146</v>
      </c>
      <c r="C60" s="247"/>
      <c r="D60" s="246">
        <f>'FATOR K'!K9</f>
        <v>0</v>
      </c>
    </row>
    <row r="61" spans="1:5" ht="15" customHeight="1" x14ac:dyDescent="0.2">
      <c r="A61" s="244"/>
      <c r="B61" s="242" t="s">
        <v>147</v>
      </c>
      <c r="C61" s="239"/>
      <c r="D61" s="253">
        <f>'FATOR K'!K10</f>
        <v>0</v>
      </c>
    </row>
    <row r="62" spans="1:5" ht="15" customHeight="1" x14ac:dyDescent="0.2">
      <c r="A62" s="244"/>
      <c r="B62" s="248" t="s">
        <v>148</v>
      </c>
      <c r="C62" s="265">
        <f>'FATOR K'!$J$11</f>
        <v>0</v>
      </c>
      <c r="D62" s="240"/>
    </row>
    <row r="63" spans="1:5" ht="15" customHeight="1" x14ac:dyDescent="0.2">
      <c r="A63" s="244"/>
      <c r="B63" s="239" t="s">
        <v>149</v>
      </c>
      <c r="C63" s="264">
        <f>'FATOR K'!$J$12</f>
        <v>0</v>
      </c>
      <c r="D63" s="244"/>
    </row>
    <row r="64" spans="1:5" ht="15" customHeight="1" x14ac:dyDescent="0.2">
      <c r="A64" s="244"/>
      <c r="B64" s="239" t="s">
        <v>150</v>
      </c>
      <c r="C64" s="264">
        <f>'FATOR K'!$J$13</f>
        <v>0</v>
      </c>
      <c r="D64" s="244"/>
    </row>
    <row r="65" spans="1:4" ht="15" customHeight="1" x14ac:dyDescent="0.2">
      <c r="A65" s="236"/>
      <c r="B65" s="239" t="s">
        <v>151</v>
      </c>
      <c r="C65" s="264">
        <f>'FATOR K'!$J$14</f>
        <v>0</v>
      </c>
      <c r="D65" s="236"/>
    </row>
    <row r="66" spans="1:4" ht="15" customHeight="1" x14ac:dyDescent="0.2"/>
    <row r="67" spans="1:4" ht="15" customHeight="1" x14ac:dyDescent="0.2">
      <c r="A67" s="537" t="s">
        <v>247</v>
      </c>
      <c r="B67" s="537"/>
      <c r="C67" s="537"/>
      <c r="D67" s="252" t="e">
        <f>(1+D57+D59)*(1+D60)*(1+D61)</f>
        <v>#DIV/0!</v>
      </c>
    </row>
    <row r="68" spans="1:4" ht="15" customHeight="1" x14ac:dyDescent="0.2">
      <c r="B68" s="204"/>
      <c r="C68" s="204"/>
    </row>
    <row r="69" spans="1:4" ht="15" customHeight="1" x14ac:dyDescent="0.2">
      <c r="A69" s="538" t="s">
        <v>248</v>
      </c>
      <c r="B69" s="538"/>
      <c r="C69" s="538"/>
      <c r="D69" s="224" t="e">
        <f>D67*B8</f>
        <v>#DIV/0!</v>
      </c>
    </row>
    <row r="70" spans="1:4" ht="15" customHeight="1" x14ac:dyDescent="0.2"/>
    <row r="71" spans="1:4" ht="15" customHeight="1" x14ac:dyDescent="0.2"/>
    <row r="72" spans="1:4" ht="15" customHeight="1" x14ac:dyDescent="0.2"/>
    <row r="73" spans="1:4" ht="15" customHeight="1" x14ac:dyDescent="0.2"/>
    <row r="74" spans="1:4" ht="15" customHeight="1" x14ac:dyDescent="0.2"/>
    <row r="75" spans="1:4" ht="15" customHeight="1" x14ac:dyDescent="0.2"/>
    <row r="76" spans="1:4" ht="15" customHeight="1" x14ac:dyDescent="0.2"/>
    <row r="77" spans="1:4" ht="15" customHeight="1" x14ac:dyDescent="0.2"/>
    <row r="78" spans="1:4" ht="15" customHeight="1" x14ac:dyDescent="0.2"/>
    <row r="79" spans="1:4" ht="15" customHeight="1" x14ac:dyDescent="0.2"/>
    <row r="80" spans="1:4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</sheetData>
  <mergeCells count="6">
    <mergeCell ref="B1:D1"/>
    <mergeCell ref="A43:B43"/>
    <mergeCell ref="A52:B52"/>
    <mergeCell ref="A54:B54"/>
    <mergeCell ref="A67:C67"/>
    <mergeCell ref="A69:C6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0" orientation="portrait" horizontalDpi="300" verticalDpi="300" r:id="rId1"/>
  <headerFooter>
    <oddFooter>Página &amp;P&amp;R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654f1fe-3808-4788-a1c9-5f0b422ba0d6">
      <UserInfo>
        <DisplayName/>
        <AccountId xsi:nil="true"/>
        <AccountType/>
      </UserInfo>
    </SharedWithUsers>
    <MediaLengthInSeconds xmlns="f713f894-8e5f-49bb-aba3-bc5acb6c15a1" xsi:nil="true"/>
    <lcf76f155ced4ddcb4097134ff3c332f xmlns="f713f894-8e5f-49bb-aba3-bc5acb6c15a1">
      <Terms xmlns="http://schemas.microsoft.com/office/infopath/2007/PartnerControls"/>
    </lcf76f155ced4ddcb4097134ff3c332f>
    <TaxCatchAll xmlns="2654f1fe-3808-4788-a1c9-5f0b422ba0d6" xsi:nil="true"/>
    <GPS20_x002d_04 xmlns="f713f894-8e5f-49bb-aba3-bc5acb6c15a1" xsi:nil="true"/>
    <_x0020__x0020__x0020__x0020_ xmlns="f713f894-8e5f-49bb-aba3-bc5acb6c15a1" xsi:nil="true"/>
    <_Flow_SignoffStatus xmlns="f713f894-8e5f-49bb-aba3-bc5acb6c15a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3A0AECF16DCE43814DAC9BA31E4679" ma:contentTypeVersion="20" ma:contentTypeDescription="Crie um novo documento." ma:contentTypeScope="" ma:versionID="d2104c7ca743d815fc8b176931143da9">
  <xsd:schema xmlns:xsd="http://www.w3.org/2001/XMLSchema" xmlns:xs="http://www.w3.org/2001/XMLSchema" xmlns:p="http://schemas.microsoft.com/office/2006/metadata/properties" xmlns:ns2="f713f894-8e5f-49bb-aba3-bc5acb6c15a1" xmlns:ns3="2654f1fe-3808-4788-a1c9-5f0b422ba0d6" targetNamespace="http://schemas.microsoft.com/office/2006/metadata/properties" ma:root="true" ma:fieldsID="bce4294fc4f26fdb9fe479a6ef7f6845" ns2:_="" ns3:_="">
    <xsd:import namespace="f713f894-8e5f-49bb-aba3-bc5acb6c15a1"/>
    <xsd:import namespace="2654f1fe-3808-4788-a1c9-5f0b422ba0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GPS20_x002d_04" minOccurs="0"/>
                <xsd:element ref="ns2:_x0020__x0020__x0020__x0020_" minOccurs="0"/>
                <xsd:element ref="ns2:MediaServiceObjectDetectorVersion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3f894-8e5f-49bb-aba3-bc5acb6c15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37a9c149-240b-4054-b6f2-0d1c435622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GPS20_x002d_04" ma:index="24" nillable="true" ma:displayName="GPS 20-04" ma:format="Dropdown" ma:internalName="GPS20_x002d_04">
      <xsd:simpleType>
        <xsd:restriction base="dms:Text">
          <xsd:maxLength value="255"/>
        </xsd:restriction>
      </xsd:simpleType>
    </xsd:element>
    <xsd:element name="_x0020__x0020__x0020__x0020_" ma:index="25" nillable="true" ma:displayName="    " ma:format="Dropdown" ma:internalName="_x0020__x0020__x0020__x0020_">
      <xsd:simpleType>
        <xsd:restriction base="dms:Text">
          <xsd:maxLength value="255"/>
        </xsd:restriction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7" nillable="true" ma:displayName="Status de liberação" ma:internalName="Status_x0020_de_x0020_libera_x00e7__x00e3_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54f1fe-3808-4788-a1c9-5f0b422ba0d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401889a-5795-441c-8727-ad37507fe82d}" ma:internalName="TaxCatchAll" ma:showField="CatchAllData" ma:web="2654f1fe-3808-4788-a1c9-5f0b422ba0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D8C282-0A14-409C-955E-5F8C922A794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2654f1fe-3808-4788-a1c9-5f0b422ba0d6"/>
    <ds:schemaRef ds:uri="http://www.w3.org/XML/1998/namespace"/>
    <ds:schemaRef ds:uri="http://purl.org/dc/elements/1.1/"/>
    <ds:schemaRef ds:uri="http://schemas.openxmlformats.org/package/2006/metadata/core-properties"/>
    <ds:schemaRef ds:uri="f713f894-8e5f-49bb-aba3-bc5acb6c15a1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0C4A27C-B0E3-4E85-9D61-74F03086F2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CA2579-FBD0-4976-BF2F-1646EE3F45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13f894-8e5f-49bb-aba3-bc5acb6c15a1"/>
    <ds:schemaRef ds:uri="2654f1fe-3808-4788-a1c9-5f0b422ba0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22</vt:i4>
      </vt:variant>
      <vt:variant>
        <vt:lpstr>Intervalos Nomeados</vt:lpstr>
      </vt:variant>
      <vt:variant>
        <vt:i4>15</vt:i4>
      </vt:variant>
    </vt:vector>
  </HeadingPairs>
  <TitlesOfParts>
    <vt:vector size="37" baseType="lpstr">
      <vt:lpstr>CAPA</vt:lpstr>
      <vt:lpstr>DEFINIÇÃO</vt:lpstr>
      <vt:lpstr>DASHBOARD</vt:lpstr>
      <vt:lpstr>CUSTOS FIXOS L7</vt:lpstr>
      <vt:lpstr>CUSTOS VARIÁVEIS L7</vt:lpstr>
      <vt:lpstr>CRONOGRAMA L7</vt:lpstr>
      <vt:lpstr>FATOR K</vt:lpstr>
      <vt:lpstr>1.1 COORD</vt:lpstr>
      <vt:lpstr>1.2 MOB SOCIAL</vt:lpstr>
      <vt:lpstr>1.3 TÉC AMB</vt:lpstr>
      <vt:lpstr>1.4 AUX ADM</vt:lpstr>
      <vt:lpstr>1.5 ENC OPER</vt:lpstr>
      <vt:lpstr>1.6 MOT</vt:lpstr>
      <vt:lpstr>1.7 CARP</vt:lpstr>
      <vt:lpstr>1.8 PEDR</vt:lpstr>
      <vt:lpstr>1.9 SERV</vt:lpstr>
      <vt:lpstr>2 DESP DIVERSAS</vt:lpstr>
      <vt:lpstr>3 SERVIÇOS TÉCNICOS</vt:lpstr>
      <vt:lpstr>4 DESP DIVERSAS</vt:lpstr>
      <vt:lpstr>Orç_20-30</vt:lpstr>
      <vt:lpstr>Crono_20-30</vt:lpstr>
      <vt:lpstr>REFERÊNCIAS</vt:lpstr>
      <vt:lpstr>'Crono_20-30'!Area_de_impressao</vt:lpstr>
      <vt:lpstr>DEFINIÇÃO!Area_de_impressao</vt:lpstr>
      <vt:lpstr>'Orç_20-30'!Area_de_impressao</vt:lpstr>
      <vt:lpstr>'1.1 COORD'!Titulos_de_impressao</vt:lpstr>
      <vt:lpstr>'1.2 MOB SOCIAL'!Titulos_de_impressao</vt:lpstr>
      <vt:lpstr>'1.3 TÉC AMB'!Titulos_de_impressao</vt:lpstr>
      <vt:lpstr>'1.4 AUX ADM'!Titulos_de_impressao</vt:lpstr>
      <vt:lpstr>'1.5 ENC OPER'!Titulos_de_impressao</vt:lpstr>
      <vt:lpstr>'1.6 MOT'!Titulos_de_impressao</vt:lpstr>
      <vt:lpstr>'1.7 CARP'!Titulos_de_impressao</vt:lpstr>
      <vt:lpstr>'1.8 PEDR'!Titulos_de_impressao</vt:lpstr>
      <vt:lpstr>'1.9 SERV'!Titulos_de_impressao</vt:lpstr>
      <vt:lpstr>'CUSTOS FIXOS L7'!Titulos_de_impressao</vt:lpstr>
      <vt:lpstr>'CUSTOS VARIÁVEIS L7'!Titulos_de_impressao</vt:lpstr>
      <vt:lpstr>REFERÊNCIAS!Titulos_de_impressao</vt:lpstr>
    </vt:vector>
  </TitlesOfParts>
  <Manager/>
  <Company>Serenco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</dc:creator>
  <cp:keywords/>
  <dc:description/>
  <cp:lastModifiedBy>Bruno Augusto de Rezende</cp:lastModifiedBy>
  <cp:revision/>
  <cp:lastPrinted>2023-09-15T19:24:45Z</cp:lastPrinted>
  <dcterms:created xsi:type="dcterms:W3CDTF">2009-02-03T12:18:48Z</dcterms:created>
  <dcterms:modified xsi:type="dcterms:W3CDTF">2023-09-15T19:24:47Z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0x010100E13A0AECF16DCE43814DAC9BA31E4679</vt:lpwstr>
  </property>
  <property fmtid="{D5CDD505-2E9C-101B-9397-08002B2CF9AE}" pid="3" name="Order">
    <vt:r8>9078300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