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-\Downloads\"/>
    </mc:Choice>
  </mc:AlternateContent>
  <xr:revisionPtr revIDLastSave="0" documentId="13_ncr:1_{055968D0-4E70-4A15-9527-2F3895054FA8}" xr6:coauthVersionLast="47" xr6:coauthVersionMax="47" xr10:uidLastSave="{00000000-0000-0000-0000-000000000000}"/>
  <bookViews>
    <workbookView xWindow="-23148" yWindow="-84" windowWidth="23256" windowHeight="12456" tabRatio="893" activeTab="4" xr2:uid="{00000000-000D-0000-FFFF-FFFF00000000}"/>
  </bookViews>
  <sheets>
    <sheet name="Capa" sheetId="40" r:id="rId1"/>
    <sheet name="Sumário Executivo" sheetId="231" r:id="rId2"/>
    <sheet name="Introdução" sheetId="232" r:id="rId3"/>
    <sheet name="Definições" sheetId="47" r:id="rId4"/>
    <sheet name="Composição de custos" sheetId="220" r:id="rId5"/>
    <sheet name="Cronograma Físico Financeiro" sheetId="251" r:id="rId6"/>
    <sheet name="ES + EC - Coordenador " sheetId="250" r:id="rId7"/>
    <sheet name="ES + EC - Especialista" sheetId="252" r:id="rId8"/>
    <sheet name="ES + EC - Auxiliar Técnico" sheetId="253" r:id="rId9"/>
    <sheet name="ES + EC - Analista de Sistemas" sheetId="254" r:id="rId10"/>
    <sheet name="ES + EC - Técnico Geoprocessame" sheetId="237" r:id="rId11"/>
    <sheet name="ES + EC - Administrativo" sheetId="218" r:id="rId12"/>
    <sheet name="Orç_20-30" sheetId="28" state="hidden" r:id="rId13"/>
    <sheet name="Crono_20-30" sheetId="34" state="hidden" r:id="rId14"/>
    <sheet name="K projeto" sheetId="255" r:id="rId15"/>
    <sheet name="Referênciais Bibliográficas" sheetId="230" r:id="rId16"/>
  </sheets>
  <externalReferences>
    <externalReference r:id="rId17"/>
  </externalReferences>
  <definedNames>
    <definedName name="Print_Area" localSheetId="13">'Crono_20-30'!$A$2:$H$30</definedName>
    <definedName name="Print_Area" localSheetId="3">Definições!$A$1:$J$36</definedName>
    <definedName name="Print_Area" localSheetId="14">'K projeto'!$A$1:$G$24</definedName>
    <definedName name="Print_Area" localSheetId="12">'Orç_20-30'!$A$1:$G$82</definedName>
    <definedName name="Print_Titles" localSheetId="4">'Composição de custos'!$1:$1</definedName>
    <definedName name="Print_Titles" localSheetId="11">'ES + EC - Administrativo'!$1:$1</definedName>
    <definedName name="Print_Titles" localSheetId="9">'ES + EC - Analista de Sistemas'!$1:$1</definedName>
    <definedName name="Print_Titles" localSheetId="8">'ES + EC - Auxiliar Técnico'!$1:$1</definedName>
    <definedName name="Print_Titles" localSheetId="6">'ES + EC - Coordenador '!$1:$1</definedName>
    <definedName name="Print_Titles" localSheetId="7">'ES + EC - Especialista'!$1:$1</definedName>
    <definedName name="Print_Titles" localSheetId="10">'ES + EC - Técnico Geoprocessame'!$1:$1</definedName>
    <definedName name="Print_Titles" localSheetId="15">'Referênciais Bibliográficas'!$1:$2</definedName>
    <definedName name="Print_Titles" localSheetId="1">'Sumário Executivo'!$1:$3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220" l="1"/>
  <c r="I15" i="220" s="1"/>
  <c r="E11" i="220"/>
  <c r="C25" i="231"/>
  <c r="E12" i="220"/>
  <c r="E10" i="220"/>
  <c r="E9" i="220"/>
  <c r="E8" i="220"/>
  <c r="E7" i="220"/>
  <c r="E6" i="220"/>
  <c r="E5" i="220"/>
  <c r="F8" i="220"/>
  <c r="I8" i="220" s="1"/>
  <c r="F6" i="220"/>
  <c r="I6" i="220" s="1"/>
  <c r="F10" i="220"/>
  <c r="F9" i="220"/>
  <c r="F7" i="220"/>
  <c r="I7" i="220" s="1"/>
  <c r="F16" i="220"/>
  <c r="F17" i="220"/>
  <c r="F18" i="220"/>
  <c r="I18" i="220" s="1"/>
  <c r="E13" i="255"/>
  <c r="G12" i="255" s="1"/>
  <c r="G1" i="255"/>
  <c r="G21" i="255" l="1"/>
  <c r="G18" i="255"/>
  <c r="G19" i="255"/>
  <c r="G20" i="255"/>
  <c r="J1" i="232" l="1"/>
  <c r="H17" i="220"/>
  <c r="I17" i="220" s="1"/>
  <c r="C27" i="231"/>
  <c r="C23" i="231"/>
  <c r="C21" i="231"/>
  <c r="C19" i="231"/>
  <c r="C17" i="231"/>
  <c r="C15" i="231"/>
  <c r="N22" i="251"/>
  <c r="M23" i="251"/>
  <c r="M22" i="251"/>
  <c r="P17" i="251"/>
  <c r="P15" i="251"/>
  <c r="P11" i="251"/>
  <c r="P5" i="251"/>
  <c r="O22" i="251"/>
  <c r="P22" i="251"/>
  <c r="L23" i="251"/>
  <c r="L22" i="251"/>
  <c r="K22" i="251"/>
  <c r="J23" i="251"/>
  <c r="J22" i="251"/>
  <c r="I22" i="251"/>
  <c r="H23" i="251"/>
  <c r="H22" i="251"/>
  <c r="G23" i="251"/>
  <c r="G22" i="251"/>
  <c r="F22" i="251"/>
  <c r="E22" i="251"/>
  <c r="D22" i="251"/>
  <c r="D24" i="251" s="1"/>
  <c r="C12" i="254"/>
  <c r="D12" i="254" s="1"/>
  <c r="D1" i="254"/>
  <c r="H16" i="220"/>
  <c r="I16" i="220" s="1"/>
  <c r="C12" i="253"/>
  <c r="D12" i="253" s="1"/>
  <c r="D1" i="253"/>
  <c r="C12" i="252"/>
  <c r="D12" i="252" s="1"/>
  <c r="D1" i="252"/>
  <c r="D17" i="254" l="1"/>
  <c r="D19" i="254" s="1"/>
  <c r="I10" i="220" s="1"/>
  <c r="D17" i="252"/>
  <c r="D19" i="252" s="1"/>
  <c r="E24" i="251"/>
  <c r="F24" i="251" s="1"/>
  <c r="G24" i="251" s="1"/>
  <c r="D17" i="253"/>
  <c r="D19" i="253" s="1"/>
  <c r="I9" i="220" s="1"/>
  <c r="D1" i="250" l="1"/>
  <c r="C13" i="231"/>
  <c r="C11" i="231"/>
  <c r="C9" i="231"/>
  <c r="C7" i="231"/>
  <c r="P1" i="251"/>
  <c r="C12" i="250" l="1"/>
  <c r="D12" i="250" s="1"/>
  <c r="D17" i="250" s="1"/>
  <c r="H24" i="251" l="1"/>
  <c r="I24" i="251" s="1"/>
  <c r="J24" i="251" s="1"/>
  <c r="K24" i="251" s="1"/>
  <c r="L24" i="251" s="1"/>
  <c r="M24" i="251" s="1"/>
  <c r="N24" i="251" s="1"/>
  <c r="O24" i="251" s="1"/>
  <c r="C12" i="237" l="1"/>
  <c r="D12" i="237" s="1"/>
  <c r="D1" i="237"/>
  <c r="C5" i="231" l="1"/>
  <c r="C1" i="231"/>
  <c r="D1" i="218" l="1"/>
  <c r="K1" i="47"/>
  <c r="J1" i="220"/>
  <c r="C12" i="218" l="1"/>
  <c r="D12" i="218" s="1"/>
  <c r="D17" i="237" l="1"/>
  <c r="D19" i="237" s="1"/>
  <c r="F12" i="220" s="1"/>
  <c r="I12" i="220" l="1"/>
  <c r="D19" i="250" l="1"/>
  <c r="F5" i="220" s="1"/>
  <c r="I5" i="220" s="1"/>
  <c r="D17" i="218" l="1"/>
  <c r="D19" i="218" s="1"/>
  <c r="F11" i="220" s="1"/>
  <c r="I11" i="220" l="1"/>
  <c r="L79" i="28" l="1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69" i="28" l="1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B19" i="34" l="1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I14" i="220" l="1"/>
  <c r="I4" i="220" l="1"/>
  <c r="I20" i="220" s="1"/>
  <c r="J6" i="220" l="1"/>
  <c r="J8" i="220"/>
  <c r="F10" i="251"/>
  <c r="F23" i="251" s="1"/>
  <c r="E8" i="251"/>
  <c r="E23" i="251" s="1"/>
  <c r="D6" i="251"/>
  <c r="I12" i="251"/>
  <c r="O18" i="251"/>
  <c r="N16" i="251"/>
  <c r="K14" i="251"/>
  <c r="K23" i="251" s="1"/>
  <c r="J10" i="220"/>
  <c r="J17" i="220"/>
  <c r="J16" i="220"/>
  <c r="J7" i="220"/>
  <c r="J9" i="220"/>
  <c r="O20" i="251"/>
  <c r="J12" i="220"/>
  <c r="J11" i="220"/>
  <c r="J15" i="220"/>
  <c r="J5" i="220"/>
  <c r="J18" i="220"/>
  <c r="P19" i="251" l="1"/>
  <c r="O23" i="251"/>
  <c r="N23" i="251"/>
  <c r="P16" i="251"/>
  <c r="P14" i="251"/>
  <c r="I23" i="251"/>
  <c r="D23" i="251"/>
  <c r="D25" i="251" s="1"/>
  <c r="E25" i="251" s="1"/>
  <c r="F25" i="251" s="1"/>
  <c r="G25" i="251" s="1"/>
  <c r="P8" i="251"/>
  <c r="J14" i="220"/>
  <c r="J4" i="220"/>
  <c r="P23" i="251" l="1"/>
  <c r="J20" i="220"/>
  <c r="H25" i="251" l="1"/>
  <c r="I25" i="251" l="1"/>
  <c r="J25" i="251" l="1"/>
  <c r="K25" i="251" l="1"/>
  <c r="L25" i="251" l="1"/>
  <c r="M25" i="251" l="1"/>
  <c r="N25" i="251" l="1"/>
  <c r="O25" i="25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<sst xmlns="http://schemas.openxmlformats.org/spreadsheetml/2006/main" count="480" uniqueCount="247">
  <si>
    <t>SUMÁRIO EXECUTIVO</t>
  </si>
  <si>
    <t>PAINEL 1</t>
  </si>
  <si>
    <t>PAINEL 2</t>
  </si>
  <si>
    <t>PAINEL 3</t>
  </si>
  <si>
    <t>PAINEL 4</t>
  </si>
  <si>
    <t>PAINEL 5</t>
  </si>
  <si>
    <t>PAINEL 6</t>
  </si>
  <si>
    <t>PAINEL 7</t>
  </si>
  <si>
    <t>PAINEL 8</t>
  </si>
  <si>
    <t>PAINEL 9</t>
  </si>
  <si>
    <t>PAINEL 10</t>
  </si>
  <si>
    <t>PAINEL 11</t>
  </si>
  <si>
    <t>PAINEL 12</t>
  </si>
  <si>
    <t>INTRODUÇÃO</t>
  </si>
  <si>
    <t>Data:</t>
  </si>
  <si>
    <t>DEFINIÇÕES GERAIS - CUSTOS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</si>
  <si>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</si>
  <si>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</si>
  <si>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</si>
  <si>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 revistas, despesas comerciais etc.</t>
  </si>
  <si>
    <t>DESPESAS LEGAIS TRIBUTOS</t>
  </si>
  <si>
    <t>Impostos e contribuições incidentes sobre o faturamento ou o resultado da empresa: PIS, COFINS e Imposto sobre Serviço - ISS.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</si>
  <si>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</si>
  <si>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</si>
  <si>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</si>
  <si>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</si>
  <si>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COMPOSIÇÃO DE CUSTOS</t>
  </si>
  <si>
    <t>Item</t>
  </si>
  <si>
    <t>Código</t>
  </si>
  <si>
    <t>Órgão</t>
  </si>
  <si>
    <t>Descrição</t>
  </si>
  <si>
    <t>Custo (R$)</t>
  </si>
  <si>
    <t>Unidade</t>
  </si>
  <si>
    <t xml:space="preserve">Quantitativo </t>
  </si>
  <si>
    <t>Custo Total
(R$)</t>
  </si>
  <si>
    <t>Peso
(%)</t>
  </si>
  <si>
    <t>A</t>
  </si>
  <si>
    <t>EQUIPE PERMANENTE</t>
  </si>
  <si>
    <t>com K1</t>
  </si>
  <si>
    <t>mês</t>
  </si>
  <si>
    <t>B</t>
  </si>
  <si>
    <t>DESPESAS DIVERSAS</t>
  </si>
  <si>
    <t>com K4</t>
  </si>
  <si>
    <t>Veículo leve - 53 kW (sem motorista) com combustível</t>
  </si>
  <si>
    <t>Anotação de ART</t>
  </si>
  <si>
    <t>Custos Diversos - Escritório</t>
  </si>
  <si>
    <t>Diárias</t>
  </si>
  <si>
    <t>TOTAL GERAL</t>
  </si>
  <si>
    <t>Observações:</t>
  </si>
  <si>
    <t>1-</t>
  </si>
  <si>
    <t>Os K's foram calculados através de fórmulas estabelecidas pelo Acórdão 1787/2011. Os parâmetros utilizados foram estabelecidos pela Nota Técnica Conjunta nº 01/2012/SIP/SAF da Agência Nacional de Águas.</t>
  </si>
  <si>
    <t>CRONOGRAMA FÍSICO FINANCEIRO</t>
  </si>
  <si>
    <t>PRODUTO</t>
  </si>
  <si>
    <t>MESES</t>
  </si>
  <si>
    <t>TOTAL</t>
  </si>
  <si>
    <t>%</t>
  </si>
  <si>
    <t>R$</t>
  </si>
  <si>
    <t>Total</t>
  </si>
  <si>
    <t>Total Acumulado</t>
  </si>
  <si>
    <t>CUSTO MDO - EQUIPE PERMANENTE - COORDENADOR</t>
  </si>
  <si>
    <t>Profissional</t>
  </si>
  <si>
    <t>Coordenador</t>
  </si>
  <si>
    <t>Salário base</t>
  </si>
  <si>
    <t>FATOR K</t>
  </si>
  <si>
    <t>ESA - ENCARGOS SOCIAIS SOBRE RPA</t>
  </si>
  <si>
    <t>ARDF - ADMINISTRAÇÃO, RISCO E DESPESAS FINANCEIRAS</t>
  </si>
  <si>
    <t>L - LUCRO</t>
  </si>
  <si>
    <t>DFL - DESPESAS FISCAIS LEGAIS - DFL=(PIS+COFINS+ISS)/(1-PIS+COFINS+ISS)</t>
  </si>
  <si>
    <t>PIS + COFINS + ISS</t>
  </si>
  <si>
    <t xml:space="preserve">PIS </t>
  </si>
  <si>
    <t>COFINS</t>
  </si>
  <si>
    <t>ISS</t>
  </si>
  <si>
    <t>EQUIPE PERMANENTE - K1 = [(1+ES+ARDF)*(1+L)*(1+DFL)]</t>
  </si>
  <si>
    <t>K1</t>
  </si>
  <si>
    <t>VALOR TOTAL</t>
  </si>
  <si>
    <t>CUSTO MDO - EQUIPE PERMANENTE - ESPECIALISTA</t>
  </si>
  <si>
    <t>CUSTO MDO - EQUIPE PERMANENTE - ANALISTA DE SISTEMAS</t>
  </si>
  <si>
    <t>Analista de  Sistemas</t>
  </si>
  <si>
    <t>CUSTO MDO - EQUIPE PERMANENTE - AUXILIAR TÉCNICO</t>
  </si>
  <si>
    <t>CUSTO MDO - EQUIPE PERMANENTE - AUX. ADMINISTRATIVO</t>
  </si>
  <si>
    <t>Administrativo</t>
  </si>
  <si>
    <t>VALOR TOTAL DA REMUNERAÇÃO</t>
  </si>
  <si>
    <t>ITEM</t>
  </si>
  <si>
    <t xml:space="preserve">TOTAL </t>
  </si>
  <si>
    <t>CÁLCULO DO K DO PROJETO</t>
  </si>
  <si>
    <t>DETALHAMENTO DO FATOR K</t>
  </si>
  <si>
    <t>ES2 - ENCARGOS COMPLEMENTARES - VARIÁVEL DE ACORDO COM O PROFISSIONAL</t>
  </si>
  <si>
    <t>ES - ENCARGOS SOCIAIS + ENCARGOS COMPLEMENTARES</t>
  </si>
  <si>
    <t>ES - EQUIPE TEMPORÁRIA</t>
  </si>
  <si>
    <t>EQUIPE PERMANENTE - ANA</t>
  </si>
  <si>
    <t>K1 = [(1+ES+ARDF)*(1+L)*(1+DFL)]</t>
  </si>
  <si>
    <t>K2</t>
  </si>
  <si>
    <t>EQUIPE TEMPORÁRIA</t>
  </si>
  <si>
    <t>K2 = [(1+ESA+ARDF)*(1+L)*(1+DFL)]</t>
  </si>
  <si>
    <t>K3</t>
  </si>
  <si>
    <t>SERVIÇOS TÉCNICOS E DE APOIO</t>
  </si>
  <si>
    <t>K3 = [(1+ARDF)*(1+L)*(1+DFL)]</t>
  </si>
  <si>
    <t>K4</t>
  </si>
  <si>
    <t>K4 = (1+L)*(1+DFL)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</si>
  <si>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</si>
  <si>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</si>
  <si>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</si>
  <si>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</si>
  <si>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</si>
  <si>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</si>
  <si>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</si>
  <si>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</si>
  <si>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</si>
  <si>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</si>
  <si>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</si>
  <si>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meses</t>
  </si>
  <si>
    <t>2.5</t>
  </si>
  <si>
    <t>3.1</t>
  </si>
  <si>
    <t>3.2</t>
  </si>
  <si>
    <t>3.3</t>
  </si>
  <si>
    <t>3.4</t>
  </si>
  <si>
    <t>3.5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</si>
  <si>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</si>
  <si>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</si>
  <si>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</si>
  <si>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</si>
  <si>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</si>
  <si>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DESCRIÇÃO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</si>
  <si>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</si>
  <si>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</si>
  <si>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</si>
  <si>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</si>
  <si>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</si>
  <si>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</si>
  <si>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</si>
  <si>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</si>
  <si>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</si>
  <si>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</si>
  <si>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</si>
  <si>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</si>
  <si>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</si>
  <si>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</si>
  <si>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</si>
  <si>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</si>
  <si>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</si>
  <si>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</si>
  <si>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MÃO-DE-OBRA DE ADVOGADO OU ASSESSOR JURÍDICO</t>
  </si>
  <si>
    <t xml:space="preserve">MÃO-DE-OBRA DE ASSISTENTE SOCIAL </t>
  </si>
  <si>
    <t>MÃO-DE-OBRA DE ECONOMISTA</t>
  </si>
  <si>
    <t>05.105.033-0</t>
  </si>
  <si>
    <t>05.105.032-0</t>
  </si>
  <si>
    <t>05.105.026-0</t>
  </si>
  <si>
    <t>05.105.035-0</t>
  </si>
  <si>
    <t>1.8</t>
  </si>
  <si>
    <t>05.105.025-0</t>
  </si>
  <si>
    <t xml:space="preserve"> Caracterização do Município (P3)</t>
  </si>
  <si>
    <t>P3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</si>
  <si>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</si>
  <si>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</si>
  <si>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</si>
  <si>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</si>
  <si>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</si>
  <si>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</si>
  <si>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</si>
  <si>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</si>
  <si>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</si>
  <si>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</si>
  <si>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</si>
  <si>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</si>
  <si>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</si>
  <si>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</si>
  <si>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</si>
  <si>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</si>
  <si>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</si>
  <si>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</si>
  <si>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</si>
  <si>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</si>
  <si>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</si>
  <si>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</si>
  <si>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</si>
  <si>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</si>
  <si>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</si>
  <si>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</si>
  <si>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</si>
  <si>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</si>
  <si>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</si>
  <si>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</si>
  <si>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</si>
  <si>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</si>
  <si>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</si>
  <si>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</si>
  <si>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</si>
  <si>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</si>
  <si>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</si>
  <si>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</si>
  <si>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</si>
  <si>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</si>
  <si>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</si>
  <si>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</si>
  <si>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</si>
  <si>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</si>
  <si>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</si>
  <si>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</si>
  <si>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BDI (8%)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</si>
  <si>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</si>
  <si>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</si>
  <si>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</si>
  <si>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</si>
  <si>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</si>
  <si>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</si>
  <si>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</si>
  <si>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</si>
  <si>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</si>
  <si>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</si>
  <si>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</si>
  <si>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 (%)</t>
  </si>
  <si>
    <t>Total Acumulado (%)</t>
  </si>
  <si>
    <t>REFERÊNCIAS BIBLIOGRÁFICAS</t>
  </si>
  <si>
    <t>ETAPA</t>
  </si>
  <si>
    <t>Produto 1 - Plano de Trabalho</t>
  </si>
  <si>
    <t>Produto 2 - Levantamento das informações</t>
  </si>
  <si>
    <t>Produto 3 - Relatório de Banco de Dados</t>
  </si>
  <si>
    <t xml:space="preserve">Produto 4 - Modelo HEC-HMS calibrado e o Relatório de Modelagem Hidrológica </t>
  </si>
  <si>
    <t>Produto 5 - Modelo HEC-RAS calibrado (1D e 2D), o modelo de simulação de reservatórios HEC-ResSim preparado para utilização na simulação em tempo real e o Relatório de Modelagem Hidráulica e Reservatórios</t>
  </si>
  <si>
    <t>Produto 6 - Relatório do Sistema de Previsão de Vazões e Níveis em Tempo Real</t>
  </si>
  <si>
    <t>Produto 8 - Relatório Executivo e Plano de Capacitação</t>
  </si>
  <si>
    <t>Produto 7 - Seminário de Apresentação do Sistema de Previsão de Vazões e Níveis</t>
  </si>
  <si>
    <t>Produto 9 - Pareceres Técnicos</t>
  </si>
  <si>
    <t>ES1 - ENCARGOS SOCIAIS + COMPLEMENTARES - Auxiliar administrativo</t>
  </si>
  <si>
    <t>ES1 - ENCARGOS SOCIAIS - VARIÁVEL DE ACORDO COM O PROFISSIONAL</t>
  </si>
  <si>
    <t>Programa de Convivência com as Cheias (P31)</t>
  </si>
  <si>
    <t>O Programa de Convivência com as Cheias contempla o levantamento de dados físicos; a aquisição de imagens satélite; a modelagem hidrológica; e a concepção de um conjunto de intervenções estruturais (tais como, barragens de controle de cheias, diques, canais de desvio, retificações) e não estruturais (tais como, sistema de alerta contra enchentes, articulação entre os comitês de bacia e a Defesa Civil, diretrizes para planos diretores municipais, Planos Municipais de Saneamento Básico, planos de drenagem) na bacia.</t>
  </si>
  <si>
    <t>ocupante/mês</t>
  </si>
  <si>
    <t>Técnico em Geoprocessamento</t>
  </si>
  <si>
    <t>2-</t>
  </si>
  <si>
    <t>ANEXO VIII - PLANILHA ORÇAMENTÁRIA</t>
  </si>
  <si>
    <t>NOME DA EMPRESA</t>
  </si>
  <si>
    <t xml:space="preserve">ES1 - ENCARGOS SOCIAIS + COMPLEMENTARES </t>
  </si>
  <si>
    <t>Eng. Projeto Pleno</t>
  </si>
  <si>
    <t>Eng. Projeto Jr.</t>
  </si>
  <si>
    <t>Tec. Geoprocess</t>
  </si>
  <si>
    <t>Coordenador do Projeto</t>
  </si>
  <si>
    <t xml:space="preserve">Analista de Densenvolvimento de Sistemas </t>
  </si>
  <si>
    <t>Auxiliar Administrativo</t>
  </si>
  <si>
    <t>sem K4</t>
  </si>
  <si>
    <t>sem K1</t>
  </si>
  <si>
    <t>Engenheiro de Projeto - Pleno (Especialista) I</t>
  </si>
  <si>
    <t>Engenheiro de Projeto - Pleno (Especialista) II</t>
  </si>
  <si>
    <t>Engenheiro de Projeto - Júnior (Auxiliar Técnico) I</t>
  </si>
  <si>
    <t>CUSTO MDO - EQUIPE PERMANENTE - TÉC. GEOPROCESSAMENTO</t>
  </si>
  <si>
    <t>ES1 - ENCARGOS SOCIAIS + COMPLEMENTARES</t>
  </si>
  <si>
    <t xml:space="preserve">Preencher somente as células marcadas de amarelo.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</si>
</sst>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9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 tint="0.14999847407452621"/>
      <name val="Calibri Light"/>
      <family val="2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 tint="0.14999847407452621"/>
      <name val="Calibri Light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Wingdings"/>
      <charset val="2"/>
    </font>
    <font>
      <b/>
      <u/>
      <sz val="14"/>
      <color theme="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22" applyNumberFormat="0" applyAlignment="0" applyProtection="0"/>
    <xf numFmtId="0" fontId="26" fillId="23" borderId="23" applyNumberFormat="0" applyAlignment="0" applyProtection="0"/>
    <xf numFmtId="0" fontId="27" fillId="0" borderId="24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8" fillId="30" borderId="22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/>
    <xf numFmtId="0" fontId="18" fillId="33" borderId="25" applyNumberFormat="0" applyFont="0" applyAlignment="0" applyProtection="0"/>
    <xf numFmtId="9" fontId="9" fillId="0" borderId="0" applyFont="0" applyFill="0" applyBorder="0" applyAlignment="0" applyProtection="0"/>
    <xf numFmtId="0" fontId="31" fillId="22" borderId="26" applyNumberFormat="0" applyAlignment="0" applyProtection="0"/>
    <xf numFmtId="165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9" fillId="0" borderId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39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6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5" fillId="0" borderId="0"/>
    <xf numFmtId="168" fontId="9" fillId="0" borderId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/>
    <xf numFmtId="4" fontId="0" fillId="0" borderId="0" xfId="0" applyNumberFormat="1"/>
    <xf numFmtId="4" fontId="11" fillId="0" borderId="0" xfId="0" applyNumberFormat="1" applyFont="1"/>
    <xf numFmtId="1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 wrapText="1"/>
    </xf>
    <xf numFmtId="165" fontId="10" fillId="0" borderId="2" xfId="36" applyFont="1" applyBorder="1" applyAlignment="1">
      <alignment horizontal="center" vertical="center"/>
    </xf>
    <xf numFmtId="166" fontId="10" fillId="0" borderId="2" xfId="36" applyNumberFormat="1" applyFont="1" applyBorder="1" applyAlignment="1">
      <alignment vertical="center"/>
    </xf>
    <xf numFmtId="165" fontId="10" fillId="0" borderId="2" xfId="36" applyFont="1" applyBorder="1" applyAlignment="1">
      <alignment vertical="center"/>
    </xf>
    <xf numFmtId="165" fontId="10" fillId="0" borderId="3" xfId="36" applyFont="1" applyBorder="1" applyAlignment="1">
      <alignment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5" fontId="11" fillId="9" borderId="0" xfId="0" applyNumberFormat="1" applyFont="1" applyFill="1" applyAlignment="1">
      <alignment vertical="center" wrapText="1"/>
    </xf>
    <xf numFmtId="165" fontId="10" fillId="0" borderId="0" xfId="36" applyFont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vertical="center" wrapText="1"/>
    </xf>
    <xf numFmtId="165" fontId="15" fillId="9" borderId="0" xfId="0" applyNumberFormat="1" applyFont="1" applyFill="1" applyAlignment="1">
      <alignment vertical="center" wrapText="1"/>
    </xf>
    <xf numFmtId="0" fontId="15" fillId="0" borderId="4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166" fontId="11" fillId="0" borderId="2" xfId="36" applyNumberFormat="1" applyFont="1" applyBorder="1" applyAlignment="1">
      <alignment horizontal="center" vertical="center"/>
    </xf>
    <xf numFmtId="165" fontId="11" fillId="0" borderId="2" xfId="36" applyFont="1" applyBorder="1" applyAlignment="1">
      <alignment vertical="center"/>
    </xf>
    <xf numFmtId="165" fontId="11" fillId="0" borderId="3" xfId="36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1" fontId="11" fillId="0" borderId="2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4" fontId="10" fillId="0" borderId="7" xfId="0" applyNumberFormat="1" applyFont="1" applyBorder="1"/>
    <xf numFmtId="4" fontId="0" fillId="0" borderId="7" xfId="0" applyNumberFormat="1" applyBorder="1"/>
    <xf numFmtId="1" fontId="12" fillId="0" borderId="2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3" fontId="15" fillId="9" borderId="11" xfId="0" applyNumberFormat="1" applyFont="1" applyFill="1" applyBorder="1" applyAlignment="1">
      <alignment horizontal="center"/>
    </xf>
    <xf numFmtId="3" fontId="15" fillId="9" borderId="12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167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5" fillId="0" borderId="0" xfId="0" applyNumberFormat="1" applyFont="1" applyAlignment="1">
      <alignment vertical="center"/>
    </xf>
    <xf numFmtId="4" fontId="10" fillId="0" borderId="0" xfId="0" applyNumberFormat="1" applyFont="1"/>
    <xf numFmtId="4" fontId="10" fillId="10" borderId="0" xfId="0" applyNumberFormat="1" applyFont="1" applyFill="1"/>
    <xf numFmtId="4" fontId="10" fillId="10" borderId="6" xfId="0" applyNumberFormat="1" applyFont="1" applyFill="1" applyBorder="1"/>
    <xf numFmtId="0" fontId="10" fillId="0" borderId="13" xfId="0" applyFont="1" applyBorder="1"/>
    <xf numFmtId="0" fontId="10" fillId="0" borderId="14" xfId="0" applyFont="1" applyBorder="1"/>
    <xf numFmtId="0" fontId="10" fillId="10" borderId="13" xfId="0" applyFont="1" applyFill="1" applyBorder="1"/>
    <xf numFmtId="4" fontId="10" fillId="10" borderId="15" xfId="0" applyNumberFormat="1" applyFont="1" applyFill="1" applyBorder="1"/>
    <xf numFmtId="0" fontId="17" fillId="0" borderId="0" xfId="0" applyFont="1" applyAlignment="1">
      <alignment horizontal="right"/>
    </xf>
    <xf numFmtId="0" fontId="41" fillId="0" borderId="0" xfId="0" applyFont="1"/>
    <xf numFmtId="0" fontId="40" fillId="0" borderId="9" xfId="0" applyFont="1" applyBorder="1" applyAlignment="1">
      <alignment horizontal="center"/>
    </xf>
    <xf numFmtId="0" fontId="41" fillId="0" borderId="33" xfId="0" applyFont="1" applyBorder="1"/>
    <xf numFmtId="0" fontId="41" fillId="0" borderId="34" xfId="0" applyFont="1" applyBorder="1"/>
    <xf numFmtId="0" fontId="41" fillId="0" borderId="35" xfId="0" applyFont="1" applyBorder="1"/>
    <xf numFmtId="0" fontId="42" fillId="0" borderId="0" xfId="0" applyFont="1" applyAlignment="1">
      <alignment vertical="center" wrapText="1"/>
    </xf>
    <xf numFmtId="0" fontId="43" fillId="0" borderId="0" xfId="0" applyFont="1"/>
    <xf numFmtId="0" fontId="41" fillId="0" borderId="36" xfId="0" applyFont="1" applyBorder="1"/>
    <xf numFmtId="0" fontId="41" fillId="0" borderId="4" xfId="0" applyFont="1" applyBorder="1"/>
    <xf numFmtId="0" fontId="41" fillId="0" borderId="37" xfId="0" applyFont="1" applyBorder="1"/>
    <xf numFmtId="0" fontId="41" fillId="0" borderId="32" xfId="0" applyFont="1" applyBorder="1"/>
    <xf numFmtId="0" fontId="9" fillId="0" borderId="0" xfId="0" applyFont="1"/>
    <xf numFmtId="0" fontId="51" fillId="0" borderId="0" xfId="0" applyFont="1" applyAlignment="1">
      <alignment horizontal="center"/>
    </xf>
    <xf numFmtId="0" fontId="52" fillId="0" borderId="0" xfId="0" applyFont="1"/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3" fontId="55" fillId="0" borderId="0" xfId="0" applyNumberFormat="1" applyFont="1" applyAlignment="1">
      <alignment horizontal="center" vertical="center"/>
    </xf>
    <xf numFmtId="0" fontId="58" fillId="36" borderId="0" xfId="0" applyFont="1" applyFill="1" applyAlignment="1">
      <alignment horizontal="left" vertical="center"/>
    </xf>
    <xf numFmtId="0" fontId="57" fillId="36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36" borderId="0" xfId="0" applyFont="1" applyFill="1" applyAlignment="1">
      <alignment horizontal="center" vertical="center"/>
    </xf>
    <xf numFmtId="4" fontId="55" fillId="0" borderId="0" xfId="0" applyNumberFormat="1" applyFont="1" applyAlignment="1">
      <alignment horizontal="right" vertical="center"/>
    </xf>
    <xf numFmtId="0" fontId="54" fillId="38" borderId="0" xfId="0" applyFont="1" applyFill="1" applyAlignment="1">
      <alignment horizontal="right" vertical="center"/>
    </xf>
    <xf numFmtId="10" fontId="55" fillId="0" borderId="0" xfId="0" applyNumberFormat="1" applyFont="1" applyAlignment="1">
      <alignment horizontal="right" vertical="center"/>
    </xf>
    <xf numFmtId="0" fontId="64" fillId="36" borderId="0" xfId="45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3" fontId="57" fillId="36" borderId="0" xfId="0" applyNumberFormat="1" applyFont="1" applyFill="1" applyAlignment="1">
      <alignment horizontal="center" vertical="center"/>
    </xf>
    <xf numFmtId="4" fontId="60" fillId="36" borderId="0" xfId="46" applyNumberFormat="1" applyFont="1" applyFill="1" applyAlignment="1">
      <alignment vertical="center"/>
    </xf>
    <xf numFmtId="164" fontId="58" fillId="36" borderId="0" xfId="79" applyFont="1" applyFill="1" applyAlignment="1">
      <alignment horizontal="right" vertical="center"/>
    </xf>
    <xf numFmtId="10" fontId="55" fillId="0" borderId="0" xfId="34" applyNumberFormat="1" applyFont="1" applyFill="1" applyAlignment="1">
      <alignment horizontal="center" vertical="center"/>
    </xf>
    <xf numFmtId="0" fontId="65" fillId="0" borderId="0" xfId="45" applyFont="1"/>
    <xf numFmtId="0" fontId="65" fillId="0" borderId="0" xfId="45" applyFont="1" applyAlignment="1">
      <alignment vertical="center"/>
    </xf>
    <xf numFmtId="0" fontId="65" fillId="0" borderId="0" xfId="45" applyFont="1" applyAlignment="1">
      <alignment horizontal="left" vertical="center"/>
    </xf>
    <xf numFmtId="0" fontId="65" fillId="0" borderId="0" xfId="45" applyFont="1" applyAlignment="1">
      <alignment horizontal="right"/>
    </xf>
    <xf numFmtId="0" fontId="65" fillId="0" borderId="0" xfId="45" applyFont="1" applyAlignment="1">
      <alignment horizontal="center"/>
    </xf>
    <xf numFmtId="4" fontId="65" fillId="0" borderId="0" xfId="45" applyNumberFormat="1" applyFont="1" applyAlignment="1">
      <alignment horizontal="left" vertical="center"/>
    </xf>
    <xf numFmtId="0" fontId="45" fillId="36" borderId="47" xfId="45" applyFont="1" applyFill="1" applyBorder="1" applyAlignment="1">
      <alignment horizontal="center" vertical="center"/>
    </xf>
    <xf numFmtId="0" fontId="45" fillId="36" borderId="47" xfId="45" applyFont="1" applyFill="1" applyBorder="1" applyAlignment="1">
      <alignment horizontal="center" vertical="center" wrapText="1"/>
    </xf>
    <xf numFmtId="4" fontId="45" fillId="36" borderId="47" xfId="45" applyNumberFormat="1" applyFont="1" applyFill="1" applyBorder="1" applyAlignment="1">
      <alignment horizontal="center" vertical="center"/>
    </xf>
    <xf numFmtId="4" fontId="45" fillId="36" borderId="47" xfId="45" applyNumberFormat="1" applyFont="1" applyFill="1" applyBorder="1" applyAlignment="1">
      <alignment horizontal="center" vertical="center" wrapText="1"/>
    </xf>
    <xf numFmtId="0" fontId="48" fillId="37" borderId="48" xfId="45" applyFont="1" applyFill="1" applyBorder="1" applyAlignment="1">
      <alignment horizontal="center" vertical="center"/>
    </xf>
    <xf numFmtId="0" fontId="48" fillId="37" borderId="48" xfId="45" applyFont="1" applyFill="1" applyBorder="1" applyAlignment="1">
      <alignment vertical="center"/>
    </xf>
    <xf numFmtId="0" fontId="48" fillId="37" borderId="48" xfId="45" applyFont="1" applyFill="1" applyBorder="1" applyAlignment="1">
      <alignment horizontal="right" vertical="center"/>
    </xf>
    <xf numFmtId="4" fontId="48" fillId="37" borderId="48" xfId="45" applyNumberFormat="1" applyFont="1" applyFill="1" applyBorder="1" applyAlignment="1">
      <alignment vertical="center"/>
    </xf>
    <xf numFmtId="10" fontId="48" fillId="37" borderId="48" xfId="34" applyNumberFormat="1" applyFont="1" applyFill="1" applyBorder="1" applyAlignment="1">
      <alignment vertical="center"/>
    </xf>
    <xf numFmtId="4" fontId="65" fillId="34" borderId="49" xfId="45" applyNumberFormat="1" applyFont="1" applyFill="1" applyBorder="1" applyAlignment="1">
      <alignment horizontal="center" vertical="center"/>
    </xf>
    <xf numFmtId="0" fontId="65" fillId="34" borderId="49" xfId="45" applyFont="1" applyFill="1" applyBorder="1" applyAlignment="1">
      <alignment horizontal="justify" vertical="center" wrapText="1"/>
    </xf>
    <xf numFmtId="4" fontId="65" fillId="34" borderId="49" xfId="45" applyNumberFormat="1" applyFont="1" applyFill="1" applyBorder="1" applyAlignment="1">
      <alignment horizontal="right" vertical="center"/>
    </xf>
    <xf numFmtId="1" fontId="65" fillId="34" borderId="49" xfId="45" applyNumberFormat="1" applyFont="1" applyFill="1" applyBorder="1" applyAlignment="1">
      <alignment horizontal="center" vertical="center" wrapText="1"/>
    </xf>
    <xf numFmtId="10" fontId="67" fillId="34" borderId="49" xfId="34" applyNumberFormat="1" applyFont="1" applyFill="1" applyBorder="1" applyAlignment="1">
      <alignment horizontal="right" vertical="center"/>
    </xf>
    <xf numFmtId="0" fontId="65" fillId="0" borderId="0" xfId="45" applyFont="1" applyAlignment="1">
      <alignment vertical="top"/>
    </xf>
    <xf numFmtId="4" fontId="65" fillId="34" borderId="31" xfId="45" applyNumberFormat="1" applyFont="1" applyFill="1" applyBorder="1" applyAlignment="1">
      <alignment horizontal="right" vertical="center"/>
    </xf>
    <xf numFmtId="0" fontId="66" fillId="37" borderId="0" xfId="45" applyFont="1" applyFill="1" applyAlignment="1">
      <alignment horizontal="center" vertical="center"/>
    </xf>
    <xf numFmtId="0" fontId="66" fillId="37" borderId="0" xfId="45" applyFont="1" applyFill="1" applyAlignment="1">
      <alignment horizontal="left" vertical="center"/>
    </xf>
    <xf numFmtId="0" fontId="66" fillId="37" borderId="0" xfId="45" applyFont="1" applyFill="1" applyAlignment="1">
      <alignment horizontal="right" vertical="center"/>
    </xf>
    <xf numFmtId="4" fontId="65" fillId="34" borderId="49" xfId="45" applyNumberFormat="1" applyFont="1" applyFill="1" applyBorder="1" applyAlignment="1">
      <alignment horizontal="left" vertical="center" wrapText="1"/>
    </xf>
    <xf numFmtId="4" fontId="65" fillId="34" borderId="49" xfId="48" applyNumberFormat="1" applyFont="1" applyFill="1" applyBorder="1" applyAlignment="1">
      <alignment horizontal="right" vertical="center"/>
    </xf>
    <xf numFmtId="3" fontId="65" fillId="34" borderId="49" xfId="48" applyNumberFormat="1" applyFont="1" applyFill="1" applyBorder="1" applyAlignment="1">
      <alignment horizontal="center" vertical="center"/>
    </xf>
    <xf numFmtId="4" fontId="65" fillId="34" borderId="49" xfId="45" applyNumberFormat="1" applyFont="1" applyFill="1" applyBorder="1" applyAlignment="1">
      <alignment horizontal="justify" vertical="center" wrapText="1"/>
    </xf>
    <xf numFmtId="4" fontId="66" fillId="37" borderId="0" xfId="45" applyNumberFormat="1" applyFont="1" applyFill="1" applyAlignment="1">
      <alignment horizontal="left" vertical="center"/>
    </xf>
    <xf numFmtId="0" fontId="65" fillId="34" borderId="0" xfId="45" applyFont="1" applyFill="1" applyAlignment="1">
      <alignment vertical="top"/>
    </xf>
    <xf numFmtId="0" fontId="65" fillId="34" borderId="0" xfId="45" applyFont="1" applyFill="1" applyAlignment="1">
      <alignment horizontal="center" vertical="center"/>
    </xf>
    <xf numFmtId="4" fontId="65" fillId="34" borderId="0" xfId="45" applyNumberFormat="1" applyFont="1" applyFill="1" applyAlignment="1">
      <alignment horizontal="center" vertical="center"/>
    </xf>
    <xf numFmtId="0" fontId="65" fillId="34" borderId="0" xfId="45" applyFont="1" applyFill="1" applyAlignment="1">
      <alignment horizontal="justify" vertical="center" wrapText="1"/>
    </xf>
    <xf numFmtId="4" fontId="65" fillId="34" borderId="0" xfId="45" applyNumberFormat="1" applyFont="1" applyFill="1" applyAlignment="1">
      <alignment horizontal="right" vertical="center"/>
    </xf>
    <xf numFmtId="1" fontId="65" fillId="34" borderId="0" xfId="45" applyNumberFormat="1" applyFont="1" applyFill="1" applyAlignment="1">
      <alignment horizontal="center" vertical="center" wrapText="1"/>
    </xf>
    <xf numFmtId="10" fontId="67" fillId="34" borderId="0" xfId="34" applyNumberFormat="1" applyFont="1" applyFill="1" applyBorder="1" applyAlignment="1">
      <alignment horizontal="right" vertical="center"/>
    </xf>
    <xf numFmtId="0" fontId="65" fillId="34" borderId="52" xfId="45" applyFont="1" applyFill="1" applyBorder="1" applyAlignment="1">
      <alignment vertical="top"/>
    </xf>
    <xf numFmtId="4" fontId="65" fillId="34" borderId="52" xfId="45" applyNumberFormat="1" applyFont="1" applyFill="1" applyBorder="1" applyAlignment="1">
      <alignment horizontal="right" vertical="center"/>
    </xf>
    <xf numFmtId="4" fontId="65" fillId="34" borderId="52" xfId="45" applyNumberFormat="1" applyFont="1" applyFill="1" applyBorder="1" applyAlignment="1">
      <alignment horizontal="center" vertical="center"/>
    </xf>
    <xf numFmtId="1" fontId="65" fillId="34" borderId="52" xfId="45" applyNumberFormat="1" applyFont="1" applyFill="1" applyBorder="1" applyAlignment="1">
      <alignment horizontal="center" vertical="center" wrapText="1"/>
    </xf>
    <xf numFmtId="10" fontId="67" fillId="34" borderId="52" xfId="46" applyNumberFormat="1" applyFont="1" applyFill="1" applyBorder="1" applyAlignment="1">
      <alignment horizontal="right" vertical="center"/>
    </xf>
    <xf numFmtId="0" fontId="66" fillId="36" borderId="10" xfId="45" applyFont="1" applyFill="1" applyBorder="1" applyAlignment="1">
      <alignment horizontal="left" vertical="center"/>
    </xf>
    <xf numFmtId="0" fontId="66" fillId="36" borderId="8" xfId="45" applyFont="1" applyFill="1" applyBorder="1" applyAlignment="1">
      <alignment horizontal="right" vertical="center"/>
    </xf>
    <xf numFmtId="0" fontId="66" fillId="36" borderId="8" xfId="45" applyFont="1" applyFill="1" applyBorder="1" applyAlignment="1">
      <alignment horizontal="center" vertical="center"/>
    </xf>
    <xf numFmtId="0" fontId="66" fillId="36" borderId="8" xfId="45" applyFont="1" applyFill="1" applyBorder="1" applyAlignment="1">
      <alignment horizontal="left" vertical="center"/>
    </xf>
    <xf numFmtId="4" fontId="66" fillId="36" borderId="8" xfId="45" applyNumberFormat="1" applyFont="1" applyFill="1" applyBorder="1" applyAlignment="1">
      <alignment horizontal="left" vertical="center"/>
    </xf>
    <xf numFmtId="10" fontId="45" fillId="36" borderId="8" xfId="34" applyNumberFormat="1" applyFont="1" applyFill="1" applyBorder="1" applyAlignment="1">
      <alignment horizontal="right" vertical="center"/>
    </xf>
    <xf numFmtId="0" fontId="69" fillId="36" borderId="8" xfId="45" applyFont="1" applyFill="1" applyBorder="1" applyAlignment="1">
      <alignment vertical="center"/>
    </xf>
    <xf numFmtId="4" fontId="45" fillId="36" borderId="8" xfId="45" applyNumberFormat="1" applyFont="1" applyFill="1" applyBorder="1" applyAlignment="1">
      <alignment horizontal="right" vertical="center"/>
    </xf>
    <xf numFmtId="10" fontId="45" fillId="36" borderId="51" xfId="34" applyNumberFormat="1" applyFont="1" applyFill="1" applyBorder="1" applyAlignment="1">
      <alignment horizontal="right" vertical="center"/>
    </xf>
    <xf numFmtId="0" fontId="66" fillId="0" borderId="0" xfId="45" applyFont="1" applyAlignment="1">
      <alignment vertical="center"/>
    </xf>
    <xf numFmtId="0" fontId="46" fillId="0" borderId="0" xfId="0" applyFont="1" applyAlignment="1">
      <alignment vertical="center" wrapText="1"/>
    </xf>
    <xf numFmtId="0" fontId="41" fillId="0" borderId="9" xfId="0" applyFont="1" applyBorder="1"/>
    <xf numFmtId="0" fontId="50" fillId="0" borderId="0" xfId="0" applyFont="1" applyAlignment="1">
      <alignment vertical="center" wrapText="1"/>
    </xf>
    <xf numFmtId="0" fontId="61" fillId="36" borderId="53" xfId="45" applyFont="1" applyFill="1" applyBorder="1" applyAlignment="1">
      <alignment horizontal="center" vertical="center"/>
    </xf>
    <xf numFmtId="14" fontId="61" fillId="36" borderId="0" xfId="0" applyNumberFormat="1" applyFont="1" applyFill="1" applyAlignment="1">
      <alignment horizontal="center" vertical="center"/>
    </xf>
    <xf numFmtId="0" fontId="61" fillId="36" borderId="0" xfId="45" applyFont="1" applyFill="1" applyAlignment="1">
      <alignment horizontal="center" vertical="center"/>
    </xf>
    <xf numFmtId="14" fontId="61" fillId="36" borderId="0" xfId="45" applyNumberFormat="1" applyFont="1" applyFill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61" fillId="36" borderId="0" xfId="0" applyFont="1" applyFill="1" applyAlignment="1">
      <alignment horizontal="left" vertical="center"/>
    </xf>
    <xf numFmtId="0" fontId="56" fillId="36" borderId="0" xfId="0" applyFont="1" applyFill="1" applyAlignment="1">
      <alignment vertical="center" wrapText="1"/>
    </xf>
    <xf numFmtId="0" fontId="56" fillId="36" borderId="0" xfId="0" applyFont="1" applyFill="1" applyAlignment="1">
      <alignment horizontal="center" vertical="center" wrapText="1"/>
    </xf>
    <xf numFmtId="0" fontId="77" fillId="0" borderId="0" xfId="0" applyFont="1" applyAlignment="1">
      <alignment vertical="top" wrapText="1"/>
    </xf>
    <xf numFmtId="0" fontId="79" fillId="34" borderId="0" xfId="0" applyFont="1" applyFill="1"/>
    <xf numFmtId="0" fontId="78" fillId="0" borderId="0" xfId="0" applyFont="1" applyAlignment="1">
      <alignment vertical="center" wrapText="1"/>
    </xf>
    <xf numFmtId="0" fontId="72" fillId="0" borderId="0" xfId="45" applyFont="1" applyAlignment="1">
      <alignment horizontal="left" vertical="top" wrapText="1"/>
    </xf>
    <xf numFmtId="0" fontId="65" fillId="34" borderId="0" xfId="45" applyFont="1" applyFill="1" applyAlignment="1">
      <alignment vertical="center"/>
    </xf>
    <xf numFmtId="0" fontId="65" fillId="34" borderId="0" xfId="45" applyFont="1" applyFill="1"/>
    <xf numFmtId="0" fontId="65" fillId="34" borderId="0" xfId="45" applyFont="1" applyFill="1" applyAlignment="1">
      <alignment horizontal="right"/>
    </xf>
    <xf numFmtId="0" fontId="65" fillId="34" borderId="0" xfId="45" applyFont="1" applyFill="1" applyAlignment="1">
      <alignment horizontal="center"/>
    </xf>
    <xf numFmtId="0" fontId="65" fillId="34" borderId="0" xfId="45" applyFont="1" applyFill="1" applyAlignment="1">
      <alignment horizontal="center" vertical="top"/>
    </xf>
    <xf numFmtId="0" fontId="65" fillId="34" borderId="0" xfId="45" applyFont="1" applyFill="1" applyAlignment="1">
      <alignment horizontal="left"/>
    </xf>
    <xf numFmtId="0" fontId="65" fillId="34" borderId="0" xfId="45" applyFont="1" applyFill="1" applyAlignment="1">
      <alignment horizontal="left" vertical="center"/>
    </xf>
    <xf numFmtId="0" fontId="66" fillId="34" borderId="0" xfId="45" applyFont="1" applyFill="1" applyAlignment="1">
      <alignment horizontal="left" vertical="center"/>
    </xf>
    <xf numFmtId="0" fontId="65" fillId="34" borderId="0" xfId="45" applyFont="1" applyFill="1" applyAlignment="1">
      <alignment vertical="center" wrapText="1"/>
    </xf>
    <xf numFmtId="4" fontId="65" fillId="34" borderId="0" xfId="45" applyNumberFormat="1" applyFont="1" applyFill="1" applyAlignment="1">
      <alignment vertical="center"/>
    </xf>
    <xf numFmtId="0" fontId="82" fillId="0" borderId="0" xfId="0" applyFont="1" applyAlignment="1">
      <alignment horizontal="center" vertical="top" wrapText="1"/>
    </xf>
    <xf numFmtId="0" fontId="65" fillId="34" borderId="49" xfId="45" applyFont="1" applyFill="1" applyBorder="1" applyAlignment="1">
      <alignment horizontal="center" vertical="center" wrapText="1"/>
    </xf>
    <xf numFmtId="0" fontId="61" fillId="36" borderId="0" xfId="88" applyFont="1" applyFill="1" applyAlignment="1">
      <alignment horizontal="center" vertical="center"/>
    </xf>
    <xf numFmtId="14" fontId="61" fillId="36" borderId="0" xfId="88" applyNumberFormat="1" applyFont="1" applyFill="1" applyAlignment="1">
      <alignment horizontal="center" vertical="center"/>
    </xf>
    <xf numFmtId="0" fontId="64" fillId="36" borderId="0" xfId="88" applyFont="1" applyFill="1" applyAlignment="1">
      <alignment horizontal="center" vertical="center"/>
    </xf>
    <xf numFmtId="4" fontId="60" fillId="36" borderId="0" xfId="90" applyNumberFormat="1" applyFont="1" applyFill="1" applyAlignment="1">
      <alignment vertical="center"/>
    </xf>
    <xf numFmtId="164" fontId="58" fillId="36" borderId="0" xfId="9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2" fontId="9" fillId="0" borderId="0" xfId="0" applyNumberFormat="1" applyFont="1"/>
    <xf numFmtId="0" fontId="9" fillId="0" borderId="2" xfId="0" applyFont="1" applyBorder="1" applyAlignment="1">
      <alignment horizontal="justify" vertical="center"/>
    </xf>
    <xf numFmtId="1" fontId="9" fillId="0" borderId="2" xfId="0" applyNumberFormat="1" applyFont="1" applyBorder="1" applyAlignment="1">
      <alignment horizontal="center"/>
    </xf>
    <xf numFmtId="165" fontId="9" fillId="0" borderId="2" xfId="36" applyFont="1" applyBorder="1" applyAlignment="1">
      <alignment horizontal="center"/>
    </xf>
    <xf numFmtId="166" fontId="9" fillId="0" borderId="2" xfId="36" applyNumberFormat="1" applyFont="1" applyBorder="1"/>
    <xf numFmtId="165" fontId="9" fillId="0" borderId="2" xfId="36" applyFont="1" applyBorder="1"/>
    <xf numFmtId="165" fontId="9" fillId="0" borderId="3" xfId="36" applyFont="1" applyBorder="1"/>
    <xf numFmtId="4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5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0" fontId="60" fillId="36" borderId="0" xfId="45" applyFont="1" applyFill="1" applyAlignment="1">
      <alignment vertical="center" wrapText="1"/>
    </xf>
    <xf numFmtId="14" fontId="60" fillId="36" borderId="0" xfId="45" applyNumberFormat="1" applyFont="1" applyFill="1" applyAlignment="1">
      <alignment horizontal="center" vertical="center"/>
    </xf>
    <xf numFmtId="0" fontId="16" fillId="0" borderId="0" xfId="0" applyFont="1"/>
    <xf numFmtId="0" fontId="15" fillId="43" borderId="38" xfId="0" applyFont="1" applyFill="1" applyBorder="1" applyAlignment="1">
      <alignment horizontal="center" vertical="center" wrapText="1"/>
    </xf>
    <xf numFmtId="0" fontId="16" fillId="34" borderId="0" xfId="0" applyFont="1" applyFill="1"/>
    <xf numFmtId="0" fontId="10" fillId="0" borderId="0" xfId="0" applyFont="1"/>
    <xf numFmtId="0" fontId="10" fillId="34" borderId="0" xfId="0" applyFont="1" applyFill="1"/>
    <xf numFmtId="0" fontId="10" fillId="0" borderId="0" xfId="0" applyFont="1" applyAlignment="1">
      <alignment wrapText="1"/>
    </xf>
    <xf numFmtId="0" fontId="10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5" fillId="43" borderId="42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10" fontId="16" fillId="0" borderId="38" xfId="0" applyNumberFormat="1" applyFont="1" applyBorder="1" applyAlignment="1">
      <alignment horizontal="center" vertical="center" wrapText="1"/>
    </xf>
    <xf numFmtId="10" fontId="85" fillId="41" borderId="38" xfId="0" applyNumberFormat="1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4" fontId="85" fillId="41" borderId="42" xfId="0" applyNumberFormat="1" applyFont="1" applyFill="1" applyBorder="1" applyAlignment="1">
      <alignment horizontal="center" vertical="center" wrapText="1"/>
    </xf>
    <xf numFmtId="10" fontId="85" fillId="42" borderId="38" xfId="0" applyNumberFormat="1" applyFont="1" applyFill="1" applyBorder="1" applyAlignment="1">
      <alignment horizontal="center" vertical="center" wrapText="1"/>
    </xf>
    <xf numFmtId="4" fontId="85" fillId="42" borderId="38" xfId="0" applyNumberFormat="1" applyFont="1" applyFill="1" applyBorder="1" applyAlignment="1">
      <alignment horizontal="center" vertical="center" wrapText="1"/>
    </xf>
    <xf numFmtId="0" fontId="15" fillId="43" borderId="45" xfId="0" applyFont="1" applyFill="1" applyBorder="1" applyAlignment="1">
      <alignment horizontal="center" vertical="center" wrapText="1"/>
    </xf>
    <xf numFmtId="10" fontId="85" fillId="43" borderId="45" xfId="0" applyNumberFormat="1" applyFont="1" applyFill="1" applyBorder="1" applyAlignment="1">
      <alignment horizontal="center" vertical="center" wrapText="1"/>
    </xf>
    <xf numFmtId="10" fontId="86" fillId="43" borderId="46" xfId="0" applyNumberFormat="1" applyFont="1" applyFill="1" applyBorder="1" applyAlignment="1">
      <alignment horizontal="center" vertical="center" wrapText="1"/>
    </xf>
    <xf numFmtId="4" fontId="85" fillId="43" borderId="38" xfId="0" applyNumberFormat="1" applyFont="1" applyFill="1" applyBorder="1" applyAlignment="1">
      <alignment horizontal="center" vertical="center" wrapText="1"/>
    </xf>
    <xf numFmtId="4" fontId="86" fillId="43" borderId="40" xfId="0" applyNumberFormat="1" applyFont="1" applyFill="1" applyBorder="1" applyAlignment="1">
      <alignment horizontal="center" vertical="center" wrapText="1"/>
    </xf>
    <xf numFmtId="0" fontId="15" fillId="38" borderId="38" xfId="0" applyFont="1" applyFill="1" applyBorder="1" applyAlignment="1">
      <alignment horizontal="center" vertical="center" wrapText="1"/>
    </xf>
    <xf numFmtId="10" fontId="86" fillId="38" borderId="38" xfId="0" applyNumberFormat="1" applyFont="1" applyFill="1" applyBorder="1" applyAlignment="1">
      <alignment horizontal="center" vertical="center" wrapText="1"/>
    </xf>
    <xf numFmtId="0" fontId="15" fillId="38" borderId="42" xfId="0" applyFont="1" applyFill="1" applyBorder="1" applyAlignment="1">
      <alignment horizontal="center" vertical="center" wrapText="1"/>
    </xf>
    <xf numFmtId="4" fontId="86" fillId="38" borderId="42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wrapText="1"/>
    </xf>
    <xf numFmtId="0" fontId="65" fillId="34" borderId="49" xfId="45" applyFont="1" applyFill="1" applyBorder="1" applyAlignment="1">
      <alignment horizontal="center" vertical="top"/>
    </xf>
    <xf numFmtId="0" fontId="65" fillId="34" borderId="31" xfId="45" applyFont="1" applyFill="1" applyBorder="1" applyAlignment="1">
      <alignment horizontal="center" vertical="top"/>
    </xf>
    <xf numFmtId="0" fontId="15" fillId="0" borderId="19" xfId="0" applyFont="1" applyBorder="1" applyAlignment="1">
      <alignment horizontal="center" vertical="center" wrapText="1"/>
    </xf>
    <xf numFmtId="10" fontId="85" fillId="34" borderId="38" xfId="0" applyNumberFormat="1" applyFont="1" applyFill="1" applyBorder="1" applyAlignment="1">
      <alignment horizontal="center" vertical="center" wrapText="1"/>
    </xf>
    <xf numFmtId="4" fontId="85" fillId="34" borderId="38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0" fontId="85" fillId="45" borderId="38" xfId="0" applyNumberFormat="1" applyFont="1" applyFill="1" applyBorder="1" applyAlignment="1">
      <alignment horizontal="center" vertical="center" wrapText="1"/>
    </xf>
    <xf numFmtId="4" fontId="85" fillId="45" borderId="38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0" fontId="85" fillId="34" borderId="21" xfId="0" applyNumberFormat="1" applyFont="1" applyFill="1" applyBorder="1" applyAlignment="1">
      <alignment horizontal="center" vertical="center" wrapText="1"/>
    </xf>
    <xf numFmtId="10" fontId="85" fillId="44" borderId="21" xfId="0" applyNumberFormat="1" applyFont="1" applyFill="1" applyBorder="1" applyAlignment="1">
      <alignment horizontal="center" vertical="center" wrapText="1"/>
    </xf>
    <xf numFmtId="10" fontId="15" fillId="44" borderId="60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10" fontId="85" fillId="34" borderId="45" xfId="0" applyNumberFormat="1" applyFont="1" applyFill="1" applyBorder="1" applyAlignment="1">
      <alignment horizontal="center" vertical="center" wrapText="1"/>
    </xf>
    <xf numFmtId="10" fontId="85" fillId="42" borderId="45" xfId="0" applyNumberFormat="1" applyFont="1" applyFill="1" applyBorder="1" applyAlignment="1">
      <alignment horizontal="center" vertical="center" wrapText="1"/>
    </xf>
    <xf numFmtId="4" fontId="85" fillId="34" borderId="42" xfId="0" applyNumberFormat="1" applyFont="1" applyFill="1" applyBorder="1" applyAlignment="1">
      <alignment horizontal="center" vertical="center" wrapText="1"/>
    </xf>
    <xf numFmtId="4" fontId="85" fillId="42" borderId="42" xfId="0" applyNumberFormat="1" applyFont="1" applyFill="1" applyBorder="1" applyAlignment="1">
      <alignment horizontal="center" vertical="center" wrapText="1"/>
    </xf>
    <xf numFmtId="4" fontId="15" fillId="46" borderId="43" xfId="0" applyNumberFormat="1" applyFont="1" applyFill="1" applyBorder="1" applyAlignment="1">
      <alignment horizontal="center" vertical="center" wrapText="1"/>
    </xf>
    <xf numFmtId="10" fontId="85" fillId="41" borderId="45" xfId="0" applyNumberFormat="1" applyFont="1" applyFill="1" applyBorder="1" applyAlignment="1">
      <alignment horizontal="center" vertical="center" wrapText="1"/>
    </xf>
    <xf numFmtId="10" fontId="16" fillId="0" borderId="45" xfId="0" applyNumberFormat="1" applyFont="1" applyBorder="1" applyAlignment="1">
      <alignment horizontal="center" vertical="center" wrapText="1"/>
    </xf>
    <xf numFmtId="4" fontId="85" fillId="41" borderId="38" xfId="0" applyNumberFormat="1" applyFont="1" applyFill="1" applyBorder="1" applyAlignment="1">
      <alignment horizontal="center" vertical="center" wrapText="1"/>
    </xf>
    <xf numFmtId="4" fontId="85" fillId="34" borderId="19" xfId="0" applyNumberFormat="1" applyFont="1" applyFill="1" applyBorder="1" applyAlignment="1">
      <alignment horizontal="center" vertical="center" wrapText="1"/>
    </xf>
    <xf numFmtId="4" fontId="85" fillId="44" borderId="19" xfId="0" applyNumberFormat="1" applyFont="1" applyFill="1" applyBorder="1" applyAlignment="1">
      <alignment horizontal="center" vertical="center" wrapText="1"/>
    </xf>
    <xf numFmtId="4" fontId="15" fillId="44" borderId="56" xfId="0" applyNumberFormat="1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10" fontId="85" fillId="42" borderId="21" xfId="0" applyNumberFormat="1" applyFont="1" applyFill="1" applyBorder="1" applyAlignment="1">
      <alignment horizontal="center" vertical="center" wrapText="1"/>
    </xf>
    <xf numFmtId="10" fontId="85" fillId="45" borderId="45" xfId="0" applyNumberFormat="1" applyFont="1" applyFill="1" applyBorder="1" applyAlignment="1">
      <alignment horizontal="center" vertical="center" wrapText="1"/>
    </xf>
    <xf numFmtId="4" fontId="85" fillId="45" borderId="42" xfId="0" applyNumberFormat="1" applyFont="1" applyFill="1" applyBorder="1" applyAlignment="1">
      <alignment horizontal="center" vertical="center" wrapText="1"/>
    </xf>
    <xf numFmtId="4" fontId="54" fillId="40" borderId="0" xfId="0" applyNumberFormat="1" applyFont="1" applyFill="1" applyAlignment="1">
      <alignment horizontal="right" vertical="center"/>
    </xf>
    <xf numFmtId="10" fontId="55" fillId="40" borderId="61" xfId="0" applyNumberFormat="1" applyFont="1" applyFill="1" applyBorder="1" applyAlignment="1">
      <alignment horizontal="center" vertical="center"/>
    </xf>
    <xf numFmtId="0" fontId="61" fillId="36" borderId="0" xfId="92" applyFont="1" applyFill="1" applyAlignment="1">
      <alignment horizontal="center" vertical="center"/>
    </xf>
    <xf numFmtId="0" fontId="63" fillId="36" borderId="0" xfId="93" applyFont="1" applyFill="1" applyAlignment="1">
      <alignment horizontal="right" vertical="center"/>
    </xf>
    <xf numFmtId="14" fontId="62" fillId="36" borderId="0" xfId="94" applyNumberFormat="1" applyFont="1" applyFill="1" applyAlignment="1">
      <alignment horizontal="center" vertical="center"/>
    </xf>
    <xf numFmtId="0" fontId="49" fillId="0" borderId="0" xfId="92" applyFont="1" applyAlignment="1">
      <alignment vertical="center"/>
    </xf>
    <xf numFmtId="0" fontId="40" fillId="0" borderId="0" xfId="93" applyFont="1" applyAlignment="1">
      <alignment horizontal="left" vertical="center"/>
    </xf>
    <xf numFmtId="0" fontId="41" fillId="0" borderId="0" xfId="93" applyFont="1" applyAlignment="1">
      <alignment horizontal="left" vertical="center"/>
    </xf>
    <xf numFmtId="0" fontId="41" fillId="0" borderId="0" xfId="51" applyFont="1"/>
    <xf numFmtId="0" fontId="41" fillId="0" borderId="0" xfId="93" applyFont="1"/>
    <xf numFmtId="0" fontId="40" fillId="0" borderId="0" xfId="93" applyFont="1" applyAlignment="1">
      <alignment horizontal="right" vertical="center"/>
    </xf>
    <xf numFmtId="14" fontId="41" fillId="0" borderId="0" xfId="94" applyNumberFormat="1" applyFont="1" applyAlignment="1">
      <alignment horizontal="center" vertical="center"/>
    </xf>
    <xf numFmtId="0" fontId="41" fillId="0" borderId="0" xfId="94" applyFont="1" applyAlignment="1">
      <alignment horizontal="center" vertical="center"/>
    </xf>
    <xf numFmtId="0" fontId="70" fillId="0" borderId="0" xfId="93" applyFont="1" applyAlignment="1">
      <alignment horizontal="left" vertical="center"/>
    </xf>
    <xf numFmtId="0" fontId="44" fillId="0" borderId="0" xfId="51" applyFont="1"/>
    <xf numFmtId="0" fontId="44" fillId="0" borderId="0" xfId="93" applyFont="1"/>
    <xf numFmtId="0" fontId="44" fillId="0" borderId="0" xfId="94" applyFont="1" applyAlignment="1">
      <alignment horizontal="center" vertical="center"/>
    </xf>
    <xf numFmtId="0" fontId="26" fillId="35" borderId="0" xfId="93" applyFont="1" applyFill="1" applyAlignment="1">
      <alignment horizontal="right" vertical="center" wrapText="1"/>
    </xf>
    <xf numFmtId="0" fontId="26" fillId="35" borderId="0" xfId="93" applyFont="1" applyFill="1" applyAlignment="1">
      <alignment vertical="center" wrapText="1"/>
    </xf>
    <xf numFmtId="0" fontId="72" fillId="34" borderId="31" xfId="93" applyFont="1" applyFill="1" applyBorder="1" applyAlignment="1">
      <alignment horizontal="left" vertical="center"/>
    </xf>
    <xf numFmtId="0" fontId="72" fillId="34" borderId="31" xfId="93" applyFont="1" applyFill="1" applyBorder="1" applyAlignment="1">
      <alignment horizontal="right"/>
    </xf>
    <xf numFmtId="43" fontId="72" fillId="34" borderId="31" xfId="95" applyNumberFormat="1" applyFont="1" applyFill="1" applyBorder="1" applyAlignment="1">
      <alignment horizontal="left" vertical="center"/>
    </xf>
    <xf numFmtId="4" fontId="72" fillId="34" borderId="31" xfId="93" applyNumberFormat="1" applyFont="1" applyFill="1" applyBorder="1" applyAlignment="1">
      <alignment vertical="center"/>
    </xf>
    <xf numFmtId="10" fontId="72" fillId="34" borderId="31" xfId="96" applyNumberFormat="1" applyFont="1" applyFill="1" applyBorder="1" applyAlignment="1">
      <alignment vertical="center"/>
    </xf>
    <xf numFmtId="0" fontId="72" fillId="34" borderId="31" xfId="93" applyFont="1" applyFill="1" applyBorder="1" applyAlignment="1">
      <alignment vertical="center"/>
    </xf>
    <xf numFmtId="0" fontId="73" fillId="34" borderId="31" xfId="93" applyFont="1" applyFill="1" applyBorder="1" applyAlignment="1">
      <alignment horizontal="left" vertical="center"/>
    </xf>
    <xf numFmtId="43" fontId="72" fillId="34" borderId="31" xfId="95" applyNumberFormat="1" applyFont="1" applyFill="1" applyBorder="1" applyAlignment="1">
      <alignment vertical="center"/>
    </xf>
    <xf numFmtId="1" fontId="72" fillId="0" borderId="0" xfId="93" applyNumberFormat="1" applyFont="1" applyAlignment="1">
      <alignment horizontal="center" vertical="center"/>
    </xf>
    <xf numFmtId="0" fontId="72" fillId="0" borderId="0" xfId="93" applyFont="1" applyAlignment="1">
      <alignment horizontal="left" vertical="center"/>
    </xf>
    <xf numFmtId="0" fontId="72" fillId="0" borderId="0" xfId="93" applyFont="1" applyAlignment="1">
      <alignment vertical="center"/>
    </xf>
    <xf numFmtId="0" fontId="72" fillId="0" borderId="0" xfId="93" applyFont="1" applyAlignment="1">
      <alignment horizontal="right"/>
    </xf>
    <xf numFmtId="10" fontId="72" fillId="0" borderId="0" xfId="96" applyNumberFormat="1" applyFont="1" applyAlignment="1">
      <alignment horizontal="left" vertical="center"/>
    </xf>
    <xf numFmtId="4" fontId="72" fillId="0" borderId="0" xfId="93" applyNumberFormat="1" applyFont="1" applyAlignment="1">
      <alignment vertical="center"/>
    </xf>
    <xf numFmtId="43" fontId="72" fillId="0" borderId="0" xfId="95" applyNumberFormat="1" applyFont="1" applyAlignment="1">
      <alignment vertical="center"/>
    </xf>
    <xf numFmtId="1" fontId="26" fillId="36" borderId="0" xfId="93" applyNumberFormat="1" applyFont="1" applyFill="1" applyAlignment="1">
      <alignment horizontal="center" vertical="center"/>
    </xf>
    <xf numFmtId="0" fontId="26" fillId="36" borderId="0" xfId="93" applyFont="1" applyFill="1" applyAlignment="1">
      <alignment horizontal="left" vertical="center"/>
    </xf>
    <xf numFmtId="0" fontId="74" fillId="36" borderId="0" xfId="93" applyFont="1" applyFill="1" applyAlignment="1">
      <alignment horizontal="left" vertical="center"/>
    </xf>
    <xf numFmtId="0" fontId="26" fillId="36" borderId="0" xfId="93" applyFont="1" applyFill="1" applyAlignment="1">
      <alignment horizontal="right"/>
    </xf>
    <xf numFmtId="43" fontId="26" fillId="36" borderId="0" xfId="95" applyNumberFormat="1" applyFont="1" applyFill="1" applyAlignment="1">
      <alignment horizontal="center" vertical="center"/>
    </xf>
    <xf numFmtId="4" fontId="26" fillId="36" borderId="0" xfId="93" applyNumberFormat="1" applyFont="1" applyFill="1" applyAlignment="1">
      <alignment vertical="center"/>
    </xf>
    <xf numFmtId="4" fontId="26" fillId="36" borderId="0" xfId="96" applyNumberFormat="1" applyFont="1" applyFill="1" applyAlignment="1">
      <alignment vertical="center"/>
    </xf>
    <xf numFmtId="1" fontId="70" fillId="0" borderId="0" xfId="93" applyNumberFormat="1" applyFont="1" applyAlignment="1">
      <alignment horizontal="center" vertical="center"/>
    </xf>
    <xf numFmtId="0" fontId="75" fillId="0" borderId="0" xfId="93" applyFont="1" applyAlignment="1">
      <alignment horizontal="left" vertical="center"/>
    </xf>
    <xf numFmtId="0" fontId="70" fillId="0" borderId="0" xfId="93" applyFont="1" applyAlignment="1">
      <alignment horizontal="right"/>
    </xf>
    <xf numFmtId="43" fontId="70" fillId="0" borderId="0" xfId="95" applyNumberFormat="1" applyFont="1" applyAlignment="1">
      <alignment horizontal="center" vertical="center"/>
    </xf>
    <xf numFmtId="4" fontId="70" fillId="0" borderId="0" xfId="93" applyNumberFormat="1" applyFont="1" applyAlignment="1">
      <alignment vertical="center"/>
    </xf>
    <xf numFmtId="4" fontId="70" fillId="0" borderId="0" xfId="96" applyNumberFormat="1" applyFont="1" applyAlignment="1">
      <alignment vertical="center"/>
    </xf>
    <xf numFmtId="3" fontId="41" fillId="0" borderId="0" xfId="94" applyNumberFormat="1" applyFont="1" applyAlignment="1">
      <alignment horizontal="left" vertical="center"/>
    </xf>
    <xf numFmtId="0" fontId="41" fillId="0" borderId="0" xfId="94" applyFont="1" applyAlignment="1">
      <alignment horizontal="left" vertical="center"/>
    </xf>
    <xf numFmtId="10" fontId="81" fillId="40" borderId="61" xfId="0" applyNumberFormat="1" applyFont="1" applyFill="1" applyBorder="1" applyAlignment="1">
      <alignment horizontal="right" vertical="center"/>
    </xf>
    <xf numFmtId="10" fontId="72" fillId="34" borderId="31" xfId="93" applyNumberFormat="1" applyFont="1" applyFill="1" applyBorder="1" applyAlignment="1">
      <alignment horizontal="right" vertical="center"/>
    </xf>
    <xf numFmtId="10" fontId="81" fillId="34" borderId="61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17" fontId="40" fillId="0" borderId="0" xfId="0" applyNumberFormat="1" applyFont="1" applyAlignment="1">
      <alignment horizontal="center"/>
    </xf>
    <xf numFmtId="0" fontId="83" fillId="36" borderId="10" xfId="86" applyFont="1" applyFill="1" applyBorder="1" applyAlignment="1">
      <alignment horizontal="center" vertical="center"/>
    </xf>
    <xf numFmtId="0" fontId="83" fillId="36" borderId="51" xfId="86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left" vertical="center"/>
    </xf>
    <xf numFmtId="0" fontId="80" fillId="34" borderId="8" xfId="0" applyFont="1" applyFill="1" applyBorder="1" applyAlignment="1">
      <alignment horizontal="left" vertical="center"/>
    </xf>
    <xf numFmtId="0" fontId="80" fillId="34" borderId="51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 wrapText="1"/>
    </xf>
    <xf numFmtId="0" fontId="84" fillId="36" borderId="0" xfId="0" applyFont="1" applyFill="1" applyAlignment="1">
      <alignment horizontal="center" vertical="center"/>
    </xf>
    <xf numFmtId="0" fontId="65" fillId="0" borderId="0" xfId="45" applyFont="1" applyAlignment="1">
      <alignment horizontal="left" vertical="center"/>
    </xf>
    <xf numFmtId="0" fontId="61" fillId="36" borderId="0" xfId="45" applyFont="1" applyFill="1" applyAlignment="1">
      <alignment horizontal="center" vertical="center" wrapText="1"/>
    </xf>
    <xf numFmtId="0" fontId="72" fillId="0" borderId="0" xfId="45" applyFont="1" applyAlignment="1">
      <alignment horizontal="left" vertical="top" wrapText="1"/>
    </xf>
    <xf numFmtId="0" fontId="71" fillId="39" borderId="0" xfId="45" applyFont="1" applyFill="1" applyAlignment="1">
      <alignment horizontal="center" vertical="top" wrapText="1"/>
    </xf>
    <xf numFmtId="0" fontId="72" fillId="0" borderId="0" xfId="45" applyFont="1" applyAlignment="1">
      <alignment horizontal="justify" vertical="top" wrapText="1"/>
    </xf>
    <xf numFmtId="14" fontId="61" fillId="36" borderId="0" xfId="45" applyNumberFormat="1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61" fillId="36" borderId="54" xfId="0" applyFont="1" applyFill="1" applyBorder="1" applyAlignment="1">
      <alignment horizontal="center" vertical="center"/>
    </xf>
    <xf numFmtId="0" fontId="52" fillId="0" borderId="0" xfId="0" applyFont="1" applyAlignment="1">
      <alignment horizontal="justify" vertical="top" wrapText="1"/>
    </xf>
    <xf numFmtId="0" fontId="51" fillId="0" borderId="0" xfId="0" applyFont="1" applyAlignment="1">
      <alignment horizontal="left" vertical="top" wrapText="1"/>
    </xf>
    <xf numFmtId="0" fontId="65" fillId="0" borderId="9" xfId="45" applyFont="1" applyBorder="1" applyAlignment="1">
      <alignment horizontal="center"/>
    </xf>
    <xf numFmtId="0" fontId="65" fillId="34" borderId="0" xfId="45" applyFont="1" applyFill="1" applyAlignment="1">
      <alignment horizontal="left" vertical="top" wrapText="1"/>
    </xf>
    <xf numFmtId="0" fontId="65" fillId="34" borderId="0" xfId="45" applyFont="1" applyFill="1" applyAlignment="1">
      <alignment horizontal="left"/>
    </xf>
    <xf numFmtId="0" fontId="60" fillId="36" borderId="0" xfId="45" applyFont="1" applyFill="1" applyAlignment="1">
      <alignment horizontal="center" vertical="center" wrapText="1"/>
    </xf>
    <xf numFmtId="0" fontId="86" fillId="0" borderId="38" xfId="0" applyFont="1" applyBorder="1" applyAlignment="1">
      <alignment horizontal="left" vertical="center" wrapText="1"/>
    </xf>
    <xf numFmtId="0" fontId="86" fillId="0" borderId="42" xfId="0" applyFont="1" applyBorder="1" applyAlignment="1">
      <alignment horizontal="left" vertical="center" wrapText="1"/>
    </xf>
    <xf numFmtId="9" fontId="86" fillId="38" borderId="40" xfId="0" applyNumberFormat="1" applyFont="1" applyFill="1" applyBorder="1" applyAlignment="1">
      <alignment horizontal="center" vertical="center" wrapText="1"/>
    </xf>
    <xf numFmtId="9" fontId="86" fillId="38" borderId="43" xfId="0" applyNumberFormat="1" applyFont="1" applyFill="1" applyBorder="1" applyAlignment="1">
      <alignment horizontal="center" vertical="center" wrapText="1"/>
    </xf>
    <xf numFmtId="0" fontId="86" fillId="0" borderId="45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10" fontId="15" fillId="41" borderId="46" xfId="34" applyNumberFormat="1" applyFont="1" applyFill="1" applyBorder="1" applyAlignment="1">
      <alignment horizontal="center" vertical="center" wrapText="1"/>
    </xf>
    <xf numFmtId="10" fontId="15" fillId="41" borderId="40" xfId="34" applyNumberFormat="1" applyFont="1" applyFill="1" applyBorder="1" applyAlignment="1">
      <alignment horizontal="center" vertical="center" wrapText="1"/>
    </xf>
    <xf numFmtId="4" fontId="15" fillId="41" borderId="40" xfId="0" applyNumberFormat="1" applyFont="1" applyFill="1" applyBorder="1" applyAlignment="1">
      <alignment horizontal="center" vertical="center" wrapText="1"/>
    </xf>
    <xf numFmtId="4" fontId="15" fillId="41" borderId="43" xfId="0" applyNumberFormat="1" applyFont="1" applyFill="1" applyBorder="1" applyAlignment="1">
      <alignment horizontal="center" vertical="center" wrapText="1"/>
    </xf>
    <xf numFmtId="10" fontId="15" fillId="46" borderId="58" xfId="0" applyNumberFormat="1" applyFont="1" applyFill="1" applyBorder="1" applyAlignment="1">
      <alignment horizontal="center" vertical="center" wrapText="1"/>
    </xf>
    <xf numFmtId="10" fontId="15" fillId="46" borderId="59" xfId="0" applyNumberFormat="1" applyFont="1" applyFill="1" applyBorder="1" applyAlignment="1">
      <alignment horizontal="center" vertical="center" wrapText="1"/>
    </xf>
    <xf numFmtId="10" fontId="15" fillId="46" borderId="60" xfId="0" applyNumberFormat="1" applyFont="1" applyFill="1" applyBorder="1" applyAlignment="1">
      <alignment horizontal="center" vertical="center" wrapText="1"/>
    </xf>
    <xf numFmtId="4" fontId="15" fillId="45" borderId="40" xfId="0" applyNumberFormat="1" applyFont="1" applyFill="1" applyBorder="1" applyAlignment="1">
      <alignment horizontal="center" vertical="center" wrapText="1"/>
    </xf>
    <xf numFmtId="0" fontId="15" fillId="45" borderId="43" xfId="0" applyFont="1" applyFill="1" applyBorder="1" applyAlignment="1">
      <alignment horizontal="center" vertical="center" wrapText="1"/>
    </xf>
    <xf numFmtId="10" fontId="15" fillId="45" borderId="46" xfId="0" applyNumberFormat="1" applyFont="1" applyFill="1" applyBorder="1" applyAlignment="1">
      <alignment horizontal="center" vertical="center" wrapText="1"/>
    </xf>
    <xf numFmtId="0" fontId="15" fillId="45" borderId="40" xfId="0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left" vertical="center" wrapText="1"/>
    </xf>
    <xf numFmtId="0" fontId="15" fillId="43" borderId="45" xfId="0" applyFont="1" applyFill="1" applyBorder="1" applyAlignment="1">
      <alignment horizontal="center" vertical="center" wrapText="1"/>
    </xf>
    <xf numFmtId="0" fontId="15" fillId="43" borderId="42" xfId="0" applyFont="1" applyFill="1" applyBorder="1" applyAlignment="1">
      <alignment horizontal="center" vertical="center" wrapText="1"/>
    </xf>
    <xf numFmtId="0" fontId="15" fillId="43" borderId="46" xfId="0" applyFont="1" applyFill="1" applyBorder="1" applyAlignment="1">
      <alignment horizontal="center" vertical="center" wrapText="1"/>
    </xf>
    <xf numFmtId="0" fontId="15" fillId="43" borderId="43" xfId="0" applyFont="1" applyFill="1" applyBorder="1" applyAlignment="1">
      <alignment horizontal="center" vertical="center" wrapText="1"/>
    </xf>
    <xf numFmtId="0" fontId="15" fillId="43" borderId="44" xfId="0" applyFont="1" applyFill="1" applyBorder="1" applyAlignment="1">
      <alignment horizontal="center" vertical="center" wrapText="1"/>
    </xf>
    <xf numFmtId="0" fontId="15" fillId="43" borderId="41" xfId="0" applyFont="1" applyFill="1" applyBorder="1" applyAlignment="1">
      <alignment horizontal="center" vertical="center" wrapText="1"/>
    </xf>
    <xf numFmtId="0" fontId="86" fillId="0" borderId="44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9" borderId="0" xfId="0" applyFont="1" applyFill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/>
    </xf>
    <xf numFmtId="0" fontId="15" fillId="9" borderId="2" xfId="0" applyFont="1" applyFill="1" applyBorder="1" applyAlignment="1">
      <alignment horizontal="justify" vertical="justify" wrapText="1"/>
    </xf>
    <xf numFmtId="0" fontId="11" fillId="9" borderId="0" xfId="0" applyFont="1" applyFill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justify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" fontId="15" fillId="9" borderId="8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/>
    </xf>
    <xf numFmtId="0" fontId="61" fillId="36" borderId="0" xfId="92" applyFont="1" applyFill="1" applyAlignment="1">
      <alignment horizontal="center" vertical="center"/>
    </xf>
    <xf numFmtId="0" fontId="72" fillId="0" borderId="0" xfId="93" applyFont="1" applyAlignment="1">
      <alignment horizontal="left" vertical="center" wrapText="1"/>
    </xf>
    <xf numFmtId="0" fontId="26" fillId="36" borderId="0" xfId="93" applyFont="1" applyFill="1" applyAlignment="1">
      <alignment horizontal="left" vertical="center" wrapText="1"/>
    </xf>
    <xf numFmtId="0" fontId="76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61" fillId="36" borderId="0" xfId="0" applyFont="1" applyFill="1" applyAlignment="1">
      <alignment horizontal="left" vertical="center"/>
    </xf>
    <xf numFmtId="0" fontId="65" fillId="40" borderId="49" xfId="45" applyFont="1" applyFill="1" applyBorder="1" applyAlignment="1">
      <alignment horizontal="center" vertical="center" wrapText="1"/>
    </xf>
    <xf numFmtId="0" fontId="65" fillId="40" borderId="49" xfId="45" applyFont="1" applyFill="1" applyBorder="1" applyAlignment="1">
      <alignment horizontal="center" vertical="center"/>
    </xf>
    <xf numFmtId="4" fontId="65" fillId="40" borderId="49" xfId="45" applyNumberFormat="1" applyFont="1" applyFill="1" applyBorder="1" applyAlignment="1">
      <alignment horizontal="center" vertical="center"/>
    </xf>
    <xf numFmtId="1" fontId="65" fillId="40" borderId="49" xfId="45" applyNumberFormat="1" applyFont="1" applyFill="1" applyBorder="1" applyAlignment="1">
      <alignment horizontal="center" vertical="center" wrapText="1"/>
    </xf>
    <xf numFmtId="1" fontId="65" fillId="40" borderId="49" xfId="45" applyNumberFormat="1" applyFont="1" applyFill="1" applyBorder="1" applyAlignment="1">
      <alignment horizontal="center" vertical="center"/>
    </xf>
    <xf numFmtId="1" fontId="65" fillId="40" borderId="31" xfId="45" applyNumberFormat="1" applyFont="1" applyFill="1" applyBorder="1" applyAlignment="1">
      <alignment horizontal="center" vertical="center"/>
    </xf>
  </cellXfs>
  <cellStyles count="97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86" builtinId="8"/>
    <cellStyle name="Moeda" xfId="79" builtinId="4"/>
    <cellStyle name="Moeda 2" xfId="81" xr:uid="{00000000-0005-0000-0000-00002F000000}"/>
    <cellStyle name="Moeda 3" xfId="91" xr:uid="{ECBC9765-9D57-4FA8-BEF4-051508C9E1D6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2 3" xfId="92" xr:uid="{A34D9B7F-9A7F-4193-BE3F-7198F6414C12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3 4" xfId="87" xr:uid="{35E498A6-C1A9-4EB9-B771-EAC5217CF9EF}"/>
    <cellStyle name="Normal 3 5" xfId="88" xr:uid="{76222CD8-43EA-4051-8D93-10365FFA7841}"/>
    <cellStyle name="Normal 3 6" xfId="93" xr:uid="{64453C63-DB2A-4DD1-A57F-8CF33D7A4345}"/>
    <cellStyle name="Normal 4" xfId="49" xr:uid="{00000000-0005-0000-0000-000037000000}"/>
    <cellStyle name="Normal 4 2" xfId="77" xr:uid="{00000000-0005-0000-0000-000038000000}"/>
    <cellStyle name="Normal 4 3" xfId="94" xr:uid="{CF92CCF9-3719-45A5-B26E-74D327AE860C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2 4" xfId="90" xr:uid="{4CC206DC-C97A-48B3-BF0C-4FF57CA6218F}"/>
    <cellStyle name="Porcentagem 2 5" xfId="96" xr:uid="{4C7408EF-E18E-417D-89C0-511B3FF60277}"/>
    <cellStyle name="Porcentagem 3" xfId="50" xr:uid="{00000000-0005-0000-0000-000042000000}"/>
    <cellStyle name="Porcentagem 3 2" xfId="78" xr:uid="{00000000-0005-0000-0000-000043000000}"/>
    <cellStyle name="Porcentagem 3 3" xfId="89" xr:uid="{9B8AD29F-3880-40B0-9F7E-CDD12E7FCED6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2 4" xfId="95" xr:uid="{AE90E177-8958-49E5-880F-0DA7D6088D16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C6E6A2"/>
      <color rgb="FF00CCA5"/>
      <color rgb="FF81E1DF"/>
      <color rgb="FFFDFED0"/>
      <color rgb="FFA0E8E6"/>
      <color rgb="FFFFCC99"/>
      <color rgb="FFFFFF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290106</xdr:colOff>
      <xdr:row>3</xdr:row>
      <xdr:rowOff>157571</xdr:rowOff>
    </xdr:from>
    <xdr:to>
      <xdr:col>13</xdr:col>
      <xdr:colOff>488694</xdr:colOff>
      <xdr:row>7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731" y="700496"/>
          <a:ext cx="1379688" cy="709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3</xdr:row>
      <xdr:rowOff>133349</xdr:rowOff>
    </xdr:from>
    <xdr:to>
      <xdr:col>4</xdr:col>
      <xdr:colOff>133350</xdr:colOff>
      <xdr:row>8</xdr:row>
      <xdr:rowOff>114299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19199"/>
          <a:ext cx="1095375" cy="8858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3">
          <a:extLst>
            <a:ext uri="{FF2B5EF4-FFF2-40B4-BE49-F238E27FC236}">
              <a16:creationId xmlns:a16="http://schemas.microsoft.com/office/drawing/2014/main" id="{97D2D004-A4F6-44E0-9B34-287DD7EB57D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4E5A834D-BEE5-418B-89CE-24033480C16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EA56581-F531-4B17-AFED-EA616989ADC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D2B0DBF-A6EF-4DDF-912B-91CC4DBA9F2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84CD234-A88B-48CF-BC67-1180F8002F6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X23A0T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0</xdr:row>
      <xdr:rowOff>581025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B48D47-EFD3-498F-BD3A-8FE7C2481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810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0</xdr:row>
      <xdr:rowOff>95252</xdr:rowOff>
    </xdr:from>
    <xdr:to>
      <xdr:col>13</xdr:col>
      <xdr:colOff>790575</xdr:colOff>
      <xdr:row>0</xdr:row>
      <xdr:rowOff>542925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B755EE1-CE15-4F76-86FD-DDF0DAB39A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2"/>
          <a:ext cx="866775" cy="44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B282E50-1852-47FE-B99B-DC323EAD7D3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B926218-6E1A-438F-8BAD-30832B8ACC6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D8267F4-4858-4AC9-B7E0-DAB71CCB698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X4A0T</a:t>
          </a:r>
        </a:p>
      </xdr:txBody>
    </xdr:sp>
    <xdr:clientData/>
  </xdr:twoCellAnchor>
  <xdr:twoCellAnchor>
    <xdr:from>
      <xdr:col>2</xdr:col>
      <xdr:colOff>699371</xdr:colOff>
      <xdr:row>25</xdr:row>
      <xdr:rowOff>87502</xdr:rowOff>
    </xdr:from>
    <xdr:to>
      <xdr:col>3</xdr:col>
      <xdr:colOff>4502132</xdr:colOff>
      <xdr:row>28</xdr:row>
      <xdr:rowOff>155957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41F097C-A8F8-4A21-AC9F-07F1A9E1C365}"/>
            </a:ext>
          </a:extLst>
        </xdr:cNvPr>
        <xdr:cNvGrpSpPr/>
      </xdr:nvGrpSpPr>
      <xdr:grpSpPr>
        <a:xfrm>
          <a:off x="1994771" y="5705520"/>
          <a:ext cx="4606325" cy="588001"/>
          <a:chOff x="207066" y="17459739"/>
          <a:chExt cx="4585921" cy="518924"/>
        </a:xfrm>
      </xdr:grpSpPr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98D60466-7390-1448-AE78-C187B40DA884}"/>
              </a:ext>
            </a:extLst>
          </xdr:cNvPr>
          <xdr:cNvSpPr txBox="1"/>
        </xdr:nvSpPr>
        <xdr:spPr>
          <a:xfrm>
            <a:off x="207066" y="17459739"/>
            <a:ext cx="2446902" cy="4958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/>
              <a:t>__________________________</a:t>
            </a:r>
          </a:p>
          <a:p>
            <a:r>
              <a:rPr lang="pt-BR" sz="1000"/>
              <a:t>Responsável</a:t>
            </a:r>
            <a:r>
              <a:rPr lang="pt-BR" sz="1000" baseline="0"/>
              <a:t> pela elaboração do orçamento</a:t>
            </a:r>
            <a:endParaRPr lang="pt-BR" sz="1000" b="1"/>
          </a:p>
          <a:p>
            <a:r>
              <a:rPr lang="pt-BR" sz="1000" baseline="0"/>
              <a:t>Empresa</a:t>
            </a:r>
          </a:p>
        </xdr:txBody>
      </xdr: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5371B7CE-FA7A-9494-C1AD-AC10FED301A1}"/>
              </a:ext>
            </a:extLst>
          </xdr:cNvPr>
          <xdr:cNvSpPr txBox="1"/>
        </xdr:nvSpPr>
        <xdr:spPr>
          <a:xfrm>
            <a:off x="2956040" y="17482787"/>
            <a:ext cx="1836947" cy="4958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/>
              <a:t>__________________________</a:t>
            </a:r>
          </a:p>
          <a:p>
            <a:r>
              <a:rPr lang="pt-BR" sz="1000"/>
              <a:t>Representante</a:t>
            </a:r>
            <a:r>
              <a:rPr lang="pt-BR" sz="1000" baseline="0"/>
              <a:t> da Empresa</a:t>
            </a:r>
          </a:p>
          <a:p>
            <a:r>
              <a:rPr lang="pt-BR" sz="1000" baseline="0"/>
              <a:t>Empresa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1BFEB449-27D1-410A-9EA2-24828A9EC71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X5A0T</a:t>
          </a:r>
        </a:p>
      </xdr:txBody>
    </xdr:sp>
    <xdr:clientData/>
  </xdr:twoCellAnchor>
  <xdr:twoCellAnchor>
    <xdr:from>
      <xdr:col>4</xdr:col>
      <xdr:colOff>707571</xdr:colOff>
      <xdr:row>26</xdr:row>
      <xdr:rowOff>141515</xdr:rowOff>
    </xdr:from>
    <xdr:to>
      <xdr:col>10</xdr:col>
      <xdr:colOff>633039</xdr:colOff>
      <xdr:row>30</xdr:row>
      <xdr:rowOff>11059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A4C1B33-1378-40B3-B4A4-F93DD4AEBA06}"/>
            </a:ext>
          </a:extLst>
        </xdr:cNvPr>
        <xdr:cNvGrpSpPr/>
      </xdr:nvGrpSpPr>
      <xdr:grpSpPr>
        <a:xfrm>
          <a:off x="5508171" y="5889172"/>
          <a:ext cx="4606325" cy="588001"/>
          <a:chOff x="207066" y="17459739"/>
          <a:chExt cx="4585921" cy="518924"/>
        </a:xfrm>
      </xdr:grpSpPr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44EDABA7-62B4-25F7-A633-7C09B0F9631E}"/>
              </a:ext>
            </a:extLst>
          </xdr:cNvPr>
          <xdr:cNvSpPr txBox="1"/>
        </xdr:nvSpPr>
        <xdr:spPr>
          <a:xfrm>
            <a:off x="207066" y="17459739"/>
            <a:ext cx="2446902" cy="4958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/>
              <a:t>__________________________</a:t>
            </a:r>
          </a:p>
          <a:p>
            <a:r>
              <a:rPr lang="pt-BR" sz="1000"/>
              <a:t>Responsável</a:t>
            </a:r>
            <a:r>
              <a:rPr lang="pt-BR" sz="1000" baseline="0"/>
              <a:t> pela elaboração do orçamento</a:t>
            </a:r>
            <a:endParaRPr lang="pt-BR" sz="1000" b="1"/>
          </a:p>
          <a:p>
            <a:r>
              <a:rPr lang="pt-BR" sz="1000" baseline="0"/>
              <a:t>Empresa</a:t>
            </a:r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DCCA2514-C50D-EDE0-6AB6-32CDF0CC154A}"/>
              </a:ext>
            </a:extLst>
          </xdr:cNvPr>
          <xdr:cNvSpPr txBox="1"/>
        </xdr:nvSpPr>
        <xdr:spPr>
          <a:xfrm>
            <a:off x="2956040" y="17482787"/>
            <a:ext cx="1836947" cy="4958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/>
              <a:t>__________________________</a:t>
            </a:r>
          </a:p>
          <a:p>
            <a:r>
              <a:rPr lang="pt-BR" sz="1000"/>
              <a:t>Representante</a:t>
            </a:r>
            <a:r>
              <a:rPr lang="pt-BR" sz="1000" baseline="0"/>
              <a:t> da Empresa</a:t>
            </a:r>
          </a:p>
          <a:p>
            <a:r>
              <a:rPr lang="pt-BR" sz="1000" baseline="0"/>
              <a:t>Empresa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DF7DBAD-9A8D-4F74-BEFA-9F774ED51A8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3">
          <a:extLst>
            <a:ext uri="{FF2B5EF4-FFF2-40B4-BE49-F238E27FC236}">
              <a16:creationId xmlns:a16="http://schemas.microsoft.com/office/drawing/2014/main" id="{7A64275E-BE37-4BAB-BBF2-0BF09976255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aixaDeTexto 3">
          <a:extLst>
            <a:ext uri="{FF2B5EF4-FFF2-40B4-BE49-F238E27FC236}">
              <a16:creationId xmlns:a16="http://schemas.microsoft.com/office/drawing/2014/main" id="{DFCC15E3-3606-4490-8180-AB3A469E214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pt-BR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%200x-2022%20(P31)%20-%20Composi&#231;&#227;o%20de%20Cu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umário Executivo"/>
      <sheetName val="Introdução"/>
      <sheetName val="Definições"/>
      <sheetName val="Composição de custos"/>
      <sheetName val="Cronograma Físico Financeiro"/>
      <sheetName val="ES + EC - Coordenador "/>
      <sheetName val="ES + EC - Especialista"/>
      <sheetName val="ES + EC - Auxiliar Técnico"/>
      <sheetName val="ES + EC - Analista de Sistemas"/>
      <sheetName val="ES + EC - Técnico Geoprocessame"/>
      <sheetName val="ES + EC - Administrativo"/>
      <sheetName val="Custos de composições analítico"/>
      <sheetName val="Tabela de custos "/>
      <sheetName val="K projeto"/>
      <sheetName val="Coluna 39 FGV"/>
      <sheetName val="Horas trabalhadas"/>
      <sheetName val="Orç_20-30"/>
      <sheetName val="Crono_20-30"/>
      <sheetName val="Encargos sociais SINAPI"/>
      <sheetName val="BDI x fator K"/>
      <sheetName val="K tribunal "/>
      <sheetName val="Referênciais Bibliográficas"/>
    </sheetNames>
    <sheetDataSet>
      <sheetData sheetId="0">
        <row r="30">
          <cell r="B30">
            <v>44838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P120"/>
  <sheetViews>
    <sheetView showGridLines="0" topLeftCell="A13" zoomScale="70" zoomScaleNormal="70" workbookViewId="0">
      <selection activeCell="B31" sqref="B31"/>
    </sheetView>
  </sheetViews>
  <sheetFormatPr defaultColWidth="8.6640625" defaultRowHeight="15.6" x14ac:dyDescent="0.3"/>
  <cols>
    <col min="1" max="1" width="3.6640625" style="52" customWidth="1"/>
    <col min="2" max="5" width="9.44140625" style="52" customWidth="1"/>
    <col min="6" max="6" width="7" style="52" customWidth="1"/>
    <col min="7" max="7" width="6.109375" style="52" customWidth="1"/>
    <col min="8" max="8" width="9.44140625" style="52" customWidth="1"/>
    <col min="9" max="9" width="6" style="52" customWidth="1"/>
    <col min="10" max="10" width="8.109375" style="52" customWidth="1"/>
    <col min="11" max="11" width="3.6640625" style="52" customWidth="1"/>
    <col min="12" max="16384" width="8.6640625" style="52"/>
  </cols>
  <sheetData>
    <row r="1" spans="1:16" ht="14.7" customHeight="1" x14ac:dyDescent="0.3">
      <c r="A1" s="62"/>
      <c r="B1" s="53"/>
      <c r="C1" s="53"/>
      <c r="D1" s="53"/>
      <c r="E1" s="53"/>
      <c r="F1" s="53"/>
      <c r="G1" s="53"/>
      <c r="H1" s="53"/>
      <c r="I1" s="53"/>
      <c r="J1" s="53"/>
      <c r="K1" s="140"/>
      <c r="L1" s="140"/>
      <c r="M1" s="140"/>
      <c r="N1" s="140"/>
      <c r="O1" s="140"/>
      <c r="P1" s="54"/>
    </row>
    <row r="2" spans="1:16" ht="14.7" customHeight="1" x14ac:dyDescent="0.3">
      <c r="A2" s="55"/>
      <c r="P2" s="56"/>
    </row>
    <row r="3" spans="1:16" ht="14.7" customHeight="1" x14ac:dyDescent="0.3">
      <c r="A3" s="55"/>
      <c r="P3" s="56"/>
    </row>
    <row r="4" spans="1:16" ht="14.7" customHeight="1" x14ac:dyDescent="0.3">
      <c r="A4" s="55"/>
      <c r="P4" s="56"/>
    </row>
    <row r="5" spans="1:16" ht="14.7" customHeight="1" x14ac:dyDescent="0.3">
      <c r="A5" s="55"/>
      <c r="P5" s="56"/>
    </row>
    <row r="6" spans="1:16" ht="14.7" customHeight="1" x14ac:dyDescent="0.3">
      <c r="A6" s="55"/>
      <c r="P6" s="56"/>
    </row>
    <row r="7" spans="1:16" ht="14.7" customHeight="1" x14ac:dyDescent="0.3">
      <c r="A7" s="55"/>
      <c r="P7" s="56"/>
    </row>
    <row r="8" spans="1:16" ht="14.7" customHeight="1" x14ac:dyDescent="0.3">
      <c r="A8" s="55"/>
      <c r="P8" s="56"/>
    </row>
    <row r="9" spans="1:16" ht="14.7" customHeight="1" x14ac:dyDescent="0.3">
      <c r="A9" s="55"/>
      <c r="P9" s="56"/>
    </row>
    <row r="10" spans="1:16" ht="14.7" customHeight="1" x14ac:dyDescent="0.3">
      <c r="A10" s="55"/>
      <c r="P10" s="56"/>
    </row>
    <row r="11" spans="1:16" ht="14.7" customHeight="1" x14ac:dyDescent="0.3">
      <c r="A11" s="55"/>
      <c r="P11" s="56"/>
    </row>
    <row r="12" spans="1:16" ht="14.7" customHeight="1" x14ac:dyDescent="0.3">
      <c r="A12" s="55"/>
      <c r="P12" s="56"/>
    </row>
    <row r="13" spans="1:16" ht="14.7" customHeight="1" x14ac:dyDescent="0.3">
      <c r="A13" s="55"/>
      <c r="P13" s="56"/>
    </row>
    <row r="14" spans="1:16" ht="14.7" customHeight="1" x14ac:dyDescent="0.3">
      <c r="A14" s="55"/>
      <c r="P14" s="56"/>
    </row>
    <row r="15" spans="1:16" ht="14.7" customHeight="1" x14ac:dyDescent="0.3">
      <c r="A15" s="55"/>
      <c r="P15" s="56"/>
    </row>
    <row r="16" spans="1:16" ht="14.7" customHeight="1" x14ac:dyDescent="0.3">
      <c r="A16" s="55"/>
      <c r="B16" s="57"/>
      <c r="C16" s="57"/>
      <c r="D16" s="57"/>
      <c r="E16" s="57"/>
      <c r="F16" s="57"/>
      <c r="G16" s="57"/>
      <c r="H16" s="57"/>
      <c r="I16" s="57"/>
      <c r="J16" s="57"/>
      <c r="K16" s="57"/>
      <c r="P16" s="56"/>
    </row>
    <row r="17" spans="1:16" ht="14.7" customHeight="1" x14ac:dyDescent="0.3">
      <c r="A17" s="55"/>
      <c r="B17" s="57"/>
      <c r="C17" s="57"/>
      <c r="D17" s="57"/>
      <c r="E17" s="57"/>
      <c r="F17" s="57"/>
      <c r="G17" s="57"/>
      <c r="H17" s="57"/>
      <c r="I17" s="57"/>
      <c r="J17" s="57"/>
      <c r="K17" s="57"/>
      <c r="P17" s="56"/>
    </row>
    <row r="18" spans="1:16" ht="14.7" customHeight="1" x14ac:dyDescent="0.3">
      <c r="A18" s="55"/>
      <c r="B18" s="57"/>
      <c r="C18" s="57"/>
      <c r="D18" s="57"/>
      <c r="E18" s="57"/>
      <c r="F18" s="57"/>
      <c r="G18" s="57"/>
      <c r="H18" s="57"/>
      <c r="I18" s="57"/>
      <c r="J18" s="57"/>
      <c r="K18" s="57"/>
      <c r="P18" s="56"/>
    </row>
    <row r="19" spans="1:16" ht="14.7" customHeight="1" x14ac:dyDescent="0.3">
      <c r="A19" s="55"/>
      <c r="B19" s="299" t="s">
        <v>230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56"/>
    </row>
    <row r="20" spans="1:16" ht="27.6" customHeight="1" x14ac:dyDescent="0.3">
      <c r="A20" s="55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56"/>
    </row>
    <row r="21" spans="1:16" ht="14.7" customHeight="1" x14ac:dyDescent="0.3">
      <c r="A21" s="55"/>
      <c r="B21" s="141"/>
      <c r="C21" s="141"/>
      <c r="D21" s="141"/>
      <c r="E21" s="141"/>
      <c r="F21" s="141"/>
      <c r="G21" s="141"/>
      <c r="H21" s="141"/>
      <c r="I21" s="141"/>
      <c r="J21" s="141"/>
      <c r="K21" s="139"/>
      <c r="P21" s="56"/>
    </row>
    <row r="22" spans="1:16" ht="14.7" customHeight="1" x14ac:dyDescent="0.3">
      <c r="A22" s="55"/>
      <c r="B22" s="141"/>
      <c r="C22" s="141"/>
      <c r="D22" s="141"/>
      <c r="E22" s="141"/>
      <c r="F22" s="141"/>
      <c r="G22" s="141"/>
      <c r="H22" s="141"/>
      <c r="I22" s="141"/>
      <c r="J22" s="141"/>
      <c r="K22" s="139"/>
      <c r="P22" s="56"/>
    </row>
    <row r="23" spans="1:16" ht="42" customHeight="1" x14ac:dyDescent="0.3">
      <c r="A23" s="55"/>
      <c r="B23" s="299" t="s">
        <v>231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56"/>
    </row>
    <row r="24" spans="1:16" ht="14.7" customHeight="1" x14ac:dyDescent="0.3">
      <c r="A24" s="55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56"/>
    </row>
    <row r="25" spans="1:16" ht="14.7" customHeight="1" x14ac:dyDescent="0.4">
      <c r="A25" s="55"/>
      <c r="B25" s="58"/>
      <c r="C25" s="298"/>
      <c r="D25" s="298"/>
      <c r="E25" s="298"/>
      <c r="F25" s="298"/>
      <c r="G25" s="298"/>
      <c r="H25" s="298"/>
      <c r="I25" s="298"/>
      <c r="J25" s="298"/>
      <c r="K25" s="58"/>
      <c r="P25" s="56"/>
    </row>
    <row r="26" spans="1:16" ht="14.7" customHeight="1" x14ac:dyDescent="0.4">
      <c r="A26" s="55"/>
      <c r="B26" s="58"/>
      <c r="C26" s="298"/>
      <c r="D26" s="298"/>
      <c r="E26" s="298"/>
      <c r="F26" s="298"/>
      <c r="G26" s="298"/>
      <c r="H26" s="298"/>
      <c r="I26" s="298"/>
      <c r="J26" s="298"/>
      <c r="K26" s="58"/>
      <c r="P26" s="56"/>
    </row>
    <row r="27" spans="1:16" ht="14.7" customHeight="1" x14ac:dyDescent="0.4">
      <c r="A27" s="55"/>
      <c r="B27" s="58"/>
      <c r="C27" s="58"/>
      <c r="D27" s="58"/>
      <c r="E27" s="58"/>
      <c r="F27" s="58"/>
      <c r="G27" s="58"/>
      <c r="H27" s="58"/>
      <c r="I27" s="58"/>
      <c r="J27" s="58"/>
      <c r="K27" s="58"/>
      <c r="P27" s="56"/>
    </row>
    <row r="28" spans="1:16" ht="14.7" customHeight="1" x14ac:dyDescent="0.3">
      <c r="A28" s="55"/>
      <c r="P28" s="56"/>
    </row>
    <row r="29" spans="1:16" ht="14.7" customHeight="1" x14ac:dyDescent="0.3">
      <c r="A29" s="55"/>
      <c r="P29" s="56"/>
    </row>
    <row r="30" spans="1:16" ht="14.7" customHeight="1" x14ac:dyDescent="0.3">
      <c r="A30" s="55"/>
      <c r="B30" s="300">
        <v>44854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56"/>
    </row>
    <row r="31" spans="1:16" ht="14.7" customHeight="1" thickBot="1" x14ac:dyDescent="0.3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ht="14.7" customHeight="1" x14ac:dyDescent="0.3"/>
    <row r="33" ht="14.7" customHeight="1" x14ac:dyDescent="0.3"/>
    <row r="34" ht="14.7" customHeight="1" x14ac:dyDescent="0.3"/>
    <row r="35" ht="14.7" customHeight="1" x14ac:dyDescent="0.3"/>
    <row r="36" ht="14.7" customHeight="1" x14ac:dyDescent="0.3"/>
    <row r="37" ht="14.7" customHeight="1" x14ac:dyDescent="0.3"/>
    <row r="38" ht="14.7" customHeight="1" x14ac:dyDescent="0.3"/>
    <row r="39" ht="14.7" customHeight="1" x14ac:dyDescent="0.3"/>
    <row r="40" ht="14.7" customHeight="1" x14ac:dyDescent="0.3"/>
    <row r="41" ht="14.7" customHeight="1" x14ac:dyDescent="0.3"/>
    <row r="42" ht="14.7" customHeight="1" x14ac:dyDescent="0.3"/>
    <row r="43" ht="14.7" customHeight="1" x14ac:dyDescent="0.3"/>
    <row r="44" ht="14.7" customHeight="1" x14ac:dyDescent="0.3"/>
    <row r="45" ht="14.7" customHeight="1" x14ac:dyDescent="0.3"/>
    <row r="46" ht="14.7" customHeight="1" x14ac:dyDescent="0.3"/>
    <row r="47" ht="14.7" customHeight="1" x14ac:dyDescent="0.3"/>
    <row r="48" ht="14.7" customHeight="1" x14ac:dyDescent="0.3"/>
    <row r="49" ht="14.7" customHeight="1" x14ac:dyDescent="0.3"/>
    <row r="50" ht="14.7" customHeight="1" x14ac:dyDescent="0.3"/>
    <row r="51" ht="14.7" customHeight="1" x14ac:dyDescent="0.3"/>
    <row r="52" ht="14.7" customHeight="1" x14ac:dyDescent="0.3"/>
    <row r="53" ht="14.7" customHeight="1" x14ac:dyDescent="0.3"/>
    <row r="54" ht="14.7" customHeight="1" x14ac:dyDescent="0.3"/>
    <row r="55" ht="14.7" customHeight="1" x14ac:dyDescent="0.3"/>
    <row r="56" ht="14.7" customHeight="1" x14ac:dyDescent="0.3"/>
    <row r="57" ht="14.7" customHeight="1" x14ac:dyDescent="0.3"/>
    <row r="58" ht="14.7" customHeight="1" x14ac:dyDescent="0.3"/>
    <row r="59" ht="14.7" customHeight="1" x14ac:dyDescent="0.3"/>
    <row r="60" ht="14.7" customHeight="1" x14ac:dyDescent="0.3"/>
    <row r="61" ht="14.7" customHeight="1" x14ac:dyDescent="0.3"/>
    <row r="62" ht="14.7" customHeight="1" x14ac:dyDescent="0.3"/>
    <row r="63" ht="14.7" customHeight="1" x14ac:dyDescent="0.3"/>
    <row r="64" ht="14.7" customHeight="1" x14ac:dyDescent="0.3"/>
    <row r="65" ht="14.7" customHeight="1" x14ac:dyDescent="0.3"/>
    <row r="66" ht="14.7" customHeight="1" x14ac:dyDescent="0.3"/>
    <row r="67" ht="14.7" customHeight="1" x14ac:dyDescent="0.3"/>
    <row r="68" ht="14.7" customHeight="1" x14ac:dyDescent="0.3"/>
    <row r="69" ht="14.7" customHeight="1" x14ac:dyDescent="0.3"/>
    <row r="70" ht="14.7" customHeight="1" x14ac:dyDescent="0.3"/>
    <row r="71" ht="14.7" customHeight="1" x14ac:dyDescent="0.3"/>
    <row r="72" ht="14.7" customHeight="1" x14ac:dyDescent="0.3"/>
    <row r="73" ht="14.7" customHeight="1" x14ac:dyDescent="0.3"/>
    <row r="74" ht="14.7" customHeight="1" x14ac:dyDescent="0.3"/>
    <row r="75" ht="14.7" customHeight="1" x14ac:dyDescent="0.3"/>
    <row r="76" ht="14.7" customHeight="1" x14ac:dyDescent="0.3"/>
    <row r="77" ht="14.7" customHeight="1" x14ac:dyDescent="0.3"/>
    <row r="78" ht="14.7" customHeight="1" x14ac:dyDescent="0.3"/>
    <row r="79" ht="14.7" customHeight="1" x14ac:dyDescent="0.3"/>
    <row r="80" ht="14.7" customHeight="1" x14ac:dyDescent="0.3"/>
    <row r="81" ht="14.7" customHeight="1" x14ac:dyDescent="0.3"/>
    <row r="82" ht="14.7" customHeight="1" x14ac:dyDescent="0.3"/>
    <row r="83" ht="14.7" customHeight="1" x14ac:dyDescent="0.3"/>
    <row r="84" ht="14.7" customHeight="1" x14ac:dyDescent="0.3"/>
    <row r="85" ht="14.7" customHeight="1" x14ac:dyDescent="0.3"/>
    <row r="86" ht="14.7" customHeight="1" x14ac:dyDescent="0.3"/>
    <row r="87" ht="14.7" customHeight="1" x14ac:dyDescent="0.3"/>
    <row r="88" ht="14.7" customHeight="1" x14ac:dyDescent="0.3"/>
    <row r="89" ht="14.7" customHeight="1" x14ac:dyDescent="0.3"/>
    <row r="90" ht="14.7" customHeight="1" x14ac:dyDescent="0.3"/>
    <row r="91" ht="14.7" customHeight="1" x14ac:dyDescent="0.3"/>
    <row r="92" ht="14.7" customHeight="1" x14ac:dyDescent="0.3"/>
    <row r="93" ht="14.7" customHeight="1" x14ac:dyDescent="0.3"/>
    <row r="94" ht="14.7" customHeight="1" x14ac:dyDescent="0.3"/>
    <row r="95" ht="14.7" customHeight="1" x14ac:dyDescent="0.3"/>
    <row r="96" ht="14.7" customHeight="1" x14ac:dyDescent="0.3"/>
    <row r="97" ht="14.7" customHeight="1" x14ac:dyDescent="0.3"/>
    <row r="98" ht="14.7" customHeight="1" x14ac:dyDescent="0.3"/>
    <row r="99" ht="14.7" customHeight="1" x14ac:dyDescent="0.3"/>
    <row r="100" ht="14.7" customHeight="1" x14ac:dyDescent="0.3"/>
    <row r="101" ht="14.7" customHeight="1" x14ac:dyDescent="0.3"/>
    <row r="102" ht="14.7" customHeight="1" x14ac:dyDescent="0.3"/>
    <row r="103" ht="14.7" customHeight="1" x14ac:dyDescent="0.3"/>
    <row r="104" ht="14.7" customHeight="1" x14ac:dyDescent="0.3"/>
    <row r="105" ht="14.7" customHeight="1" x14ac:dyDescent="0.3"/>
    <row r="106" ht="14.7" customHeight="1" x14ac:dyDescent="0.3"/>
    <row r="107" ht="14.7" customHeight="1" x14ac:dyDescent="0.3"/>
    <row r="108" ht="14.7" customHeight="1" x14ac:dyDescent="0.3"/>
    <row r="109" ht="14.7" customHeight="1" x14ac:dyDescent="0.3"/>
    <row r="110" ht="14.7" customHeight="1" x14ac:dyDescent="0.3"/>
    <row r="111" ht="14.7" customHeight="1" x14ac:dyDescent="0.3"/>
    <row r="112" ht="14.7" customHeight="1" x14ac:dyDescent="0.3"/>
    <row r="113" ht="14.7" customHeight="1" x14ac:dyDescent="0.3"/>
    <row r="114" ht="14.7" customHeight="1" x14ac:dyDescent="0.3"/>
    <row r="115" ht="14.7" customHeight="1" x14ac:dyDescent="0.3"/>
    <row r="116" ht="14.7" customHeight="1" x14ac:dyDescent="0.3"/>
    <row r="117" ht="14.7" customHeight="1" x14ac:dyDescent="0.3"/>
    <row r="118" ht="14.7" customHeight="1" x14ac:dyDescent="0.3"/>
    <row r="119" ht="14.7" customHeight="1" x14ac:dyDescent="0.3"/>
    <row r="120" ht="14.7" customHeight="1" x14ac:dyDescent="0.3"/>
  </sheetData>
  <mergeCells count="4">
    <mergeCell ref="C25:J26"/>
    <mergeCell ref="B19:O20"/>
    <mergeCell ref="B30:O30"/>
    <mergeCell ref="B23:O24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20FD-A3AE-4398-912D-EA9FF8A362E3}">
  <sheetPr>
    <tabColor rgb="FFFF0000"/>
    <pageSetUpPr fitToPage="1"/>
  </sheetPr>
  <dimension ref="A1:K44"/>
  <sheetViews>
    <sheetView view="pageLayout" topLeftCell="A12" zoomScaleNormal="100" workbookViewId="0">
      <selection activeCell="B21" sqref="B21"/>
    </sheetView>
  </sheetViews>
  <sheetFormatPr defaultColWidth="9.109375" defaultRowHeight="12" x14ac:dyDescent="0.25"/>
  <cols>
    <col min="1" max="1" width="10.109375" style="71" customWidth="1"/>
    <col min="2" max="2" width="54.33203125" style="71" customWidth="1"/>
    <col min="3" max="3" width="10.6640625" style="73" customWidth="1"/>
    <col min="4" max="4" width="15.33203125" style="72" bestFit="1" customWidth="1"/>
    <col min="5" max="8" width="5.44140625" style="72" customWidth="1"/>
    <col min="9" max="9" width="26" style="72" customWidth="1"/>
    <col min="10" max="10" width="5.6640625" style="72" customWidth="1"/>
    <col min="11" max="11" width="5.44140625" style="72" customWidth="1"/>
    <col min="12" max="240" width="9.109375" style="71"/>
    <col min="241" max="241" width="8" style="71" customWidth="1"/>
    <col min="242" max="242" width="48.44140625" style="71" bestFit="1" customWidth="1"/>
    <col min="243" max="243" width="12.6640625" style="71" customWidth="1"/>
    <col min="244" max="244" width="9.44140625" style="71" customWidth="1"/>
    <col min="245" max="245" width="15.6640625" style="71" customWidth="1"/>
    <col min="246" max="246" width="12.33203125" style="71" customWidth="1"/>
    <col min="247" max="247" width="9.109375" style="71"/>
    <col min="248" max="248" width="16" style="71" customWidth="1"/>
    <col min="249" max="249" width="23.44140625" style="71" customWidth="1"/>
    <col min="250" max="250" width="10.44140625" style="71" bestFit="1" customWidth="1"/>
    <col min="251" max="252" width="10.109375" style="71" customWidth="1"/>
    <col min="253" max="253" width="26.6640625" style="71" customWidth="1"/>
    <col min="254" max="254" width="54.33203125" style="71" bestFit="1" customWidth="1"/>
    <col min="255" max="496" width="9.109375" style="71"/>
    <col min="497" max="497" width="8" style="71" customWidth="1"/>
    <col min="498" max="498" width="48.44140625" style="71" bestFit="1" customWidth="1"/>
    <col min="499" max="499" width="12.6640625" style="71" customWidth="1"/>
    <col min="500" max="500" width="9.44140625" style="71" customWidth="1"/>
    <col min="501" max="501" width="15.6640625" style="71" customWidth="1"/>
    <col min="502" max="502" width="12.33203125" style="71" customWidth="1"/>
    <col min="503" max="503" width="9.109375" style="71"/>
    <col min="504" max="504" width="16" style="71" customWidth="1"/>
    <col min="505" max="505" width="23.44140625" style="71" customWidth="1"/>
    <col min="506" max="506" width="10.44140625" style="71" bestFit="1" customWidth="1"/>
    <col min="507" max="508" width="10.109375" style="71" customWidth="1"/>
    <col min="509" max="509" width="26.6640625" style="71" customWidth="1"/>
    <col min="510" max="510" width="54.33203125" style="71" bestFit="1" customWidth="1"/>
    <col min="511" max="752" width="9.109375" style="71"/>
    <col min="753" max="753" width="8" style="71" customWidth="1"/>
    <col min="754" max="754" width="48.44140625" style="71" bestFit="1" customWidth="1"/>
    <col min="755" max="755" width="12.6640625" style="71" customWidth="1"/>
    <col min="756" max="756" width="9.44140625" style="71" customWidth="1"/>
    <col min="757" max="757" width="15.6640625" style="71" customWidth="1"/>
    <col min="758" max="758" width="12.33203125" style="71" customWidth="1"/>
    <col min="759" max="759" width="9.109375" style="71"/>
    <col min="760" max="760" width="16" style="71" customWidth="1"/>
    <col min="761" max="761" width="23.44140625" style="71" customWidth="1"/>
    <col min="762" max="762" width="10.44140625" style="71" bestFit="1" customWidth="1"/>
    <col min="763" max="764" width="10.109375" style="71" customWidth="1"/>
    <col min="765" max="765" width="26.6640625" style="71" customWidth="1"/>
    <col min="766" max="766" width="54.33203125" style="71" bestFit="1" customWidth="1"/>
    <col min="767" max="1008" width="9.109375" style="71"/>
    <col min="1009" max="1009" width="8" style="71" customWidth="1"/>
    <col min="1010" max="1010" width="48.44140625" style="71" bestFit="1" customWidth="1"/>
    <col min="1011" max="1011" width="12.6640625" style="71" customWidth="1"/>
    <col min="1012" max="1012" width="9.44140625" style="71" customWidth="1"/>
    <col min="1013" max="1013" width="15.6640625" style="71" customWidth="1"/>
    <col min="1014" max="1014" width="12.33203125" style="71" customWidth="1"/>
    <col min="1015" max="1015" width="9.109375" style="71"/>
    <col min="1016" max="1016" width="16" style="71" customWidth="1"/>
    <col min="1017" max="1017" width="23.44140625" style="71" customWidth="1"/>
    <col min="1018" max="1018" width="10.44140625" style="71" bestFit="1" customWidth="1"/>
    <col min="1019" max="1020" width="10.109375" style="71" customWidth="1"/>
    <col min="1021" max="1021" width="26.6640625" style="71" customWidth="1"/>
    <col min="1022" max="1022" width="54.33203125" style="71" bestFit="1" customWidth="1"/>
    <col min="1023" max="1264" width="9.109375" style="71"/>
    <col min="1265" max="1265" width="8" style="71" customWidth="1"/>
    <col min="1266" max="1266" width="48.44140625" style="71" bestFit="1" customWidth="1"/>
    <col min="1267" max="1267" width="12.6640625" style="71" customWidth="1"/>
    <col min="1268" max="1268" width="9.44140625" style="71" customWidth="1"/>
    <col min="1269" max="1269" width="15.6640625" style="71" customWidth="1"/>
    <col min="1270" max="1270" width="12.33203125" style="71" customWidth="1"/>
    <col min="1271" max="1271" width="9.109375" style="71"/>
    <col min="1272" max="1272" width="16" style="71" customWidth="1"/>
    <col min="1273" max="1273" width="23.44140625" style="71" customWidth="1"/>
    <col min="1274" max="1274" width="10.44140625" style="71" bestFit="1" customWidth="1"/>
    <col min="1275" max="1276" width="10.109375" style="71" customWidth="1"/>
    <col min="1277" max="1277" width="26.6640625" style="71" customWidth="1"/>
    <col min="1278" max="1278" width="54.33203125" style="71" bestFit="1" customWidth="1"/>
    <col min="1279" max="1520" width="9.109375" style="71"/>
    <col min="1521" max="1521" width="8" style="71" customWidth="1"/>
    <col min="1522" max="1522" width="48.44140625" style="71" bestFit="1" customWidth="1"/>
    <col min="1523" max="1523" width="12.6640625" style="71" customWidth="1"/>
    <col min="1524" max="1524" width="9.44140625" style="71" customWidth="1"/>
    <col min="1525" max="1525" width="15.6640625" style="71" customWidth="1"/>
    <col min="1526" max="1526" width="12.33203125" style="71" customWidth="1"/>
    <col min="1527" max="1527" width="9.109375" style="71"/>
    <col min="1528" max="1528" width="16" style="71" customWidth="1"/>
    <col min="1529" max="1529" width="23.44140625" style="71" customWidth="1"/>
    <col min="1530" max="1530" width="10.44140625" style="71" bestFit="1" customWidth="1"/>
    <col min="1531" max="1532" width="10.109375" style="71" customWidth="1"/>
    <col min="1533" max="1533" width="26.6640625" style="71" customWidth="1"/>
    <col min="1534" max="1534" width="54.33203125" style="71" bestFit="1" customWidth="1"/>
    <col min="1535" max="1776" width="9.109375" style="71"/>
    <col min="1777" max="1777" width="8" style="71" customWidth="1"/>
    <col min="1778" max="1778" width="48.44140625" style="71" bestFit="1" customWidth="1"/>
    <col min="1779" max="1779" width="12.6640625" style="71" customWidth="1"/>
    <col min="1780" max="1780" width="9.44140625" style="71" customWidth="1"/>
    <col min="1781" max="1781" width="15.6640625" style="71" customWidth="1"/>
    <col min="1782" max="1782" width="12.33203125" style="71" customWidth="1"/>
    <col min="1783" max="1783" width="9.109375" style="71"/>
    <col min="1784" max="1784" width="16" style="71" customWidth="1"/>
    <col min="1785" max="1785" width="23.44140625" style="71" customWidth="1"/>
    <col min="1786" max="1786" width="10.44140625" style="71" bestFit="1" customWidth="1"/>
    <col min="1787" max="1788" width="10.109375" style="71" customWidth="1"/>
    <col min="1789" max="1789" width="26.6640625" style="71" customWidth="1"/>
    <col min="1790" max="1790" width="54.33203125" style="71" bestFit="1" customWidth="1"/>
    <col min="1791" max="2032" width="9.109375" style="71"/>
    <col min="2033" max="2033" width="8" style="71" customWidth="1"/>
    <col min="2034" max="2034" width="48.44140625" style="71" bestFit="1" customWidth="1"/>
    <col min="2035" max="2035" width="12.6640625" style="71" customWidth="1"/>
    <col min="2036" max="2036" width="9.44140625" style="71" customWidth="1"/>
    <col min="2037" max="2037" width="15.6640625" style="71" customWidth="1"/>
    <col min="2038" max="2038" width="12.33203125" style="71" customWidth="1"/>
    <col min="2039" max="2039" width="9.109375" style="71"/>
    <col min="2040" max="2040" width="16" style="71" customWidth="1"/>
    <col min="2041" max="2041" width="23.44140625" style="71" customWidth="1"/>
    <col min="2042" max="2042" width="10.44140625" style="71" bestFit="1" customWidth="1"/>
    <col min="2043" max="2044" width="10.109375" style="71" customWidth="1"/>
    <col min="2045" max="2045" width="26.6640625" style="71" customWidth="1"/>
    <col min="2046" max="2046" width="54.33203125" style="71" bestFit="1" customWidth="1"/>
    <col min="2047" max="2288" width="9.109375" style="71"/>
    <col min="2289" max="2289" width="8" style="71" customWidth="1"/>
    <col min="2290" max="2290" width="48.44140625" style="71" bestFit="1" customWidth="1"/>
    <col min="2291" max="2291" width="12.6640625" style="71" customWidth="1"/>
    <col min="2292" max="2292" width="9.44140625" style="71" customWidth="1"/>
    <col min="2293" max="2293" width="15.6640625" style="71" customWidth="1"/>
    <col min="2294" max="2294" width="12.33203125" style="71" customWidth="1"/>
    <col min="2295" max="2295" width="9.109375" style="71"/>
    <col min="2296" max="2296" width="16" style="71" customWidth="1"/>
    <col min="2297" max="2297" width="23.44140625" style="71" customWidth="1"/>
    <col min="2298" max="2298" width="10.44140625" style="71" bestFit="1" customWidth="1"/>
    <col min="2299" max="2300" width="10.109375" style="71" customWidth="1"/>
    <col min="2301" max="2301" width="26.6640625" style="71" customWidth="1"/>
    <col min="2302" max="2302" width="54.33203125" style="71" bestFit="1" customWidth="1"/>
    <col min="2303" max="2544" width="9.109375" style="71"/>
    <col min="2545" max="2545" width="8" style="71" customWidth="1"/>
    <col min="2546" max="2546" width="48.44140625" style="71" bestFit="1" customWidth="1"/>
    <col min="2547" max="2547" width="12.6640625" style="71" customWidth="1"/>
    <col min="2548" max="2548" width="9.44140625" style="71" customWidth="1"/>
    <col min="2549" max="2549" width="15.6640625" style="71" customWidth="1"/>
    <col min="2550" max="2550" width="12.33203125" style="71" customWidth="1"/>
    <col min="2551" max="2551" width="9.109375" style="71"/>
    <col min="2552" max="2552" width="16" style="71" customWidth="1"/>
    <col min="2553" max="2553" width="23.44140625" style="71" customWidth="1"/>
    <col min="2554" max="2554" width="10.44140625" style="71" bestFit="1" customWidth="1"/>
    <col min="2555" max="2556" width="10.109375" style="71" customWidth="1"/>
    <col min="2557" max="2557" width="26.6640625" style="71" customWidth="1"/>
    <col min="2558" max="2558" width="54.33203125" style="71" bestFit="1" customWidth="1"/>
    <col min="2559" max="2800" width="9.109375" style="71"/>
    <col min="2801" max="2801" width="8" style="71" customWidth="1"/>
    <col min="2802" max="2802" width="48.44140625" style="71" bestFit="1" customWidth="1"/>
    <col min="2803" max="2803" width="12.6640625" style="71" customWidth="1"/>
    <col min="2804" max="2804" width="9.44140625" style="71" customWidth="1"/>
    <col min="2805" max="2805" width="15.6640625" style="71" customWidth="1"/>
    <col min="2806" max="2806" width="12.33203125" style="71" customWidth="1"/>
    <col min="2807" max="2807" width="9.109375" style="71"/>
    <col min="2808" max="2808" width="16" style="71" customWidth="1"/>
    <col min="2809" max="2809" width="23.44140625" style="71" customWidth="1"/>
    <col min="2810" max="2810" width="10.44140625" style="71" bestFit="1" customWidth="1"/>
    <col min="2811" max="2812" width="10.109375" style="71" customWidth="1"/>
    <col min="2813" max="2813" width="26.6640625" style="71" customWidth="1"/>
    <col min="2814" max="2814" width="54.33203125" style="71" bestFit="1" customWidth="1"/>
    <col min="2815" max="3056" width="9.109375" style="71"/>
    <col min="3057" max="3057" width="8" style="71" customWidth="1"/>
    <col min="3058" max="3058" width="48.44140625" style="71" bestFit="1" customWidth="1"/>
    <col min="3059" max="3059" width="12.6640625" style="71" customWidth="1"/>
    <col min="3060" max="3060" width="9.44140625" style="71" customWidth="1"/>
    <col min="3061" max="3061" width="15.6640625" style="71" customWidth="1"/>
    <col min="3062" max="3062" width="12.33203125" style="71" customWidth="1"/>
    <col min="3063" max="3063" width="9.109375" style="71"/>
    <col min="3064" max="3064" width="16" style="71" customWidth="1"/>
    <col min="3065" max="3065" width="23.44140625" style="71" customWidth="1"/>
    <col min="3066" max="3066" width="10.44140625" style="71" bestFit="1" customWidth="1"/>
    <col min="3067" max="3068" width="10.109375" style="71" customWidth="1"/>
    <col min="3069" max="3069" width="26.6640625" style="71" customWidth="1"/>
    <col min="3070" max="3070" width="54.33203125" style="71" bestFit="1" customWidth="1"/>
    <col min="3071" max="3312" width="9.109375" style="71"/>
    <col min="3313" max="3313" width="8" style="71" customWidth="1"/>
    <col min="3314" max="3314" width="48.44140625" style="71" bestFit="1" customWidth="1"/>
    <col min="3315" max="3315" width="12.6640625" style="71" customWidth="1"/>
    <col min="3316" max="3316" width="9.44140625" style="71" customWidth="1"/>
    <col min="3317" max="3317" width="15.6640625" style="71" customWidth="1"/>
    <col min="3318" max="3318" width="12.33203125" style="71" customWidth="1"/>
    <col min="3319" max="3319" width="9.109375" style="71"/>
    <col min="3320" max="3320" width="16" style="71" customWidth="1"/>
    <col min="3321" max="3321" width="23.44140625" style="71" customWidth="1"/>
    <col min="3322" max="3322" width="10.44140625" style="71" bestFit="1" customWidth="1"/>
    <col min="3323" max="3324" width="10.109375" style="71" customWidth="1"/>
    <col min="3325" max="3325" width="26.6640625" style="71" customWidth="1"/>
    <col min="3326" max="3326" width="54.33203125" style="71" bestFit="1" customWidth="1"/>
    <col min="3327" max="3568" width="9.109375" style="71"/>
    <col min="3569" max="3569" width="8" style="71" customWidth="1"/>
    <col min="3570" max="3570" width="48.44140625" style="71" bestFit="1" customWidth="1"/>
    <col min="3571" max="3571" width="12.6640625" style="71" customWidth="1"/>
    <col min="3572" max="3572" width="9.44140625" style="71" customWidth="1"/>
    <col min="3573" max="3573" width="15.6640625" style="71" customWidth="1"/>
    <col min="3574" max="3574" width="12.33203125" style="71" customWidth="1"/>
    <col min="3575" max="3575" width="9.109375" style="71"/>
    <col min="3576" max="3576" width="16" style="71" customWidth="1"/>
    <col min="3577" max="3577" width="23.44140625" style="71" customWidth="1"/>
    <col min="3578" max="3578" width="10.44140625" style="71" bestFit="1" customWidth="1"/>
    <col min="3579" max="3580" width="10.109375" style="71" customWidth="1"/>
    <col min="3581" max="3581" width="26.6640625" style="71" customWidth="1"/>
    <col min="3582" max="3582" width="54.33203125" style="71" bestFit="1" customWidth="1"/>
    <col min="3583" max="3824" width="9.109375" style="71"/>
    <col min="3825" max="3825" width="8" style="71" customWidth="1"/>
    <col min="3826" max="3826" width="48.44140625" style="71" bestFit="1" customWidth="1"/>
    <col min="3827" max="3827" width="12.6640625" style="71" customWidth="1"/>
    <col min="3828" max="3828" width="9.44140625" style="71" customWidth="1"/>
    <col min="3829" max="3829" width="15.6640625" style="71" customWidth="1"/>
    <col min="3830" max="3830" width="12.33203125" style="71" customWidth="1"/>
    <col min="3831" max="3831" width="9.109375" style="71"/>
    <col min="3832" max="3832" width="16" style="71" customWidth="1"/>
    <col min="3833" max="3833" width="23.44140625" style="71" customWidth="1"/>
    <col min="3834" max="3834" width="10.44140625" style="71" bestFit="1" customWidth="1"/>
    <col min="3835" max="3836" width="10.109375" style="71" customWidth="1"/>
    <col min="3837" max="3837" width="26.6640625" style="71" customWidth="1"/>
    <col min="3838" max="3838" width="54.33203125" style="71" bestFit="1" customWidth="1"/>
    <col min="3839" max="4080" width="9.109375" style="71"/>
    <col min="4081" max="4081" width="8" style="71" customWidth="1"/>
    <col min="4082" max="4082" width="48.44140625" style="71" bestFit="1" customWidth="1"/>
    <col min="4083" max="4083" width="12.6640625" style="71" customWidth="1"/>
    <col min="4084" max="4084" width="9.44140625" style="71" customWidth="1"/>
    <col min="4085" max="4085" width="15.6640625" style="71" customWidth="1"/>
    <col min="4086" max="4086" width="12.33203125" style="71" customWidth="1"/>
    <col min="4087" max="4087" width="9.109375" style="71"/>
    <col min="4088" max="4088" width="16" style="71" customWidth="1"/>
    <col min="4089" max="4089" width="23.44140625" style="71" customWidth="1"/>
    <col min="4090" max="4090" width="10.44140625" style="71" bestFit="1" customWidth="1"/>
    <col min="4091" max="4092" width="10.109375" style="71" customWidth="1"/>
    <col min="4093" max="4093" width="26.6640625" style="71" customWidth="1"/>
    <col min="4094" max="4094" width="54.33203125" style="71" bestFit="1" customWidth="1"/>
    <col min="4095" max="4336" width="9.109375" style="71"/>
    <col min="4337" max="4337" width="8" style="71" customWidth="1"/>
    <col min="4338" max="4338" width="48.44140625" style="71" bestFit="1" customWidth="1"/>
    <col min="4339" max="4339" width="12.6640625" style="71" customWidth="1"/>
    <col min="4340" max="4340" width="9.44140625" style="71" customWidth="1"/>
    <col min="4341" max="4341" width="15.6640625" style="71" customWidth="1"/>
    <col min="4342" max="4342" width="12.33203125" style="71" customWidth="1"/>
    <col min="4343" max="4343" width="9.109375" style="71"/>
    <col min="4344" max="4344" width="16" style="71" customWidth="1"/>
    <col min="4345" max="4345" width="23.44140625" style="71" customWidth="1"/>
    <col min="4346" max="4346" width="10.44140625" style="71" bestFit="1" customWidth="1"/>
    <col min="4347" max="4348" width="10.109375" style="71" customWidth="1"/>
    <col min="4349" max="4349" width="26.6640625" style="71" customWidth="1"/>
    <col min="4350" max="4350" width="54.33203125" style="71" bestFit="1" customWidth="1"/>
    <col min="4351" max="4592" width="9.109375" style="71"/>
    <col min="4593" max="4593" width="8" style="71" customWidth="1"/>
    <col min="4594" max="4594" width="48.44140625" style="71" bestFit="1" customWidth="1"/>
    <col min="4595" max="4595" width="12.6640625" style="71" customWidth="1"/>
    <col min="4596" max="4596" width="9.44140625" style="71" customWidth="1"/>
    <col min="4597" max="4597" width="15.6640625" style="71" customWidth="1"/>
    <col min="4598" max="4598" width="12.33203125" style="71" customWidth="1"/>
    <col min="4599" max="4599" width="9.109375" style="71"/>
    <col min="4600" max="4600" width="16" style="71" customWidth="1"/>
    <col min="4601" max="4601" width="23.44140625" style="71" customWidth="1"/>
    <col min="4602" max="4602" width="10.44140625" style="71" bestFit="1" customWidth="1"/>
    <col min="4603" max="4604" width="10.109375" style="71" customWidth="1"/>
    <col min="4605" max="4605" width="26.6640625" style="71" customWidth="1"/>
    <col min="4606" max="4606" width="54.33203125" style="71" bestFit="1" customWidth="1"/>
    <col min="4607" max="4848" width="9.109375" style="71"/>
    <col min="4849" max="4849" width="8" style="71" customWidth="1"/>
    <col min="4850" max="4850" width="48.44140625" style="71" bestFit="1" customWidth="1"/>
    <col min="4851" max="4851" width="12.6640625" style="71" customWidth="1"/>
    <col min="4852" max="4852" width="9.44140625" style="71" customWidth="1"/>
    <col min="4853" max="4853" width="15.6640625" style="71" customWidth="1"/>
    <col min="4854" max="4854" width="12.33203125" style="71" customWidth="1"/>
    <col min="4855" max="4855" width="9.109375" style="71"/>
    <col min="4856" max="4856" width="16" style="71" customWidth="1"/>
    <col min="4857" max="4857" width="23.44140625" style="71" customWidth="1"/>
    <col min="4858" max="4858" width="10.44140625" style="71" bestFit="1" customWidth="1"/>
    <col min="4859" max="4860" width="10.109375" style="71" customWidth="1"/>
    <col min="4861" max="4861" width="26.6640625" style="71" customWidth="1"/>
    <col min="4862" max="4862" width="54.33203125" style="71" bestFit="1" customWidth="1"/>
    <col min="4863" max="5104" width="9.109375" style="71"/>
    <col min="5105" max="5105" width="8" style="71" customWidth="1"/>
    <col min="5106" max="5106" width="48.44140625" style="71" bestFit="1" customWidth="1"/>
    <col min="5107" max="5107" width="12.6640625" style="71" customWidth="1"/>
    <col min="5108" max="5108" width="9.44140625" style="71" customWidth="1"/>
    <col min="5109" max="5109" width="15.6640625" style="71" customWidth="1"/>
    <col min="5110" max="5110" width="12.33203125" style="71" customWidth="1"/>
    <col min="5111" max="5111" width="9.109375" style="71"/>
    <col min="5112" max="5112" width="16" style="71" customWidth="1"/>
    <col min="5113" max="5113" width="23.44140625" style="71" customWidth="1"/>
    <col min="5114" max="5114" width="10.44140625" style="71" bestFit="1" customWidth="1"/>
    <col min="5115" max="5116" width="10.109375" style="71" customWidth="1"/>
    <col min="5117" max="5117" width="26.6640625" style="71" customWidth="1"/>
    <col min="5118" max="5118" width="54.33203125" style="71" bestFit="1" customWidth="1"/>
    <col min="5119" max="5360" width="9.109375" style="71"/>
    <col min="5361" max="5361" width="8" style="71" customWidth="1"/>
    <col min="5362" max="5362" width="48.44140625" style="71" bestFit="1" customWidth="1"/>
    <col min="5363" max="5363" width="12.6640625" style="71" customWidth="1"/>
    <col min="5364" max="5364" width="9.44140625" style="71" customWidth="1"/>
    <col min="5365" max="5365" width="15.6640625" style="71" customWidth="1"/>
    <col min="5366" max="5366" width="12.33203125" style="71" customWidth="1"/>
    <col min="5367" max="5367" width="9.109375" style="71"/>
    <col min="5368" max="5368" width="16" style="71" customWidth="1"/>
    <col min="5369" max="5369" width="23.44140625" style="71" customWidth="1"/>
    <col min="5370" max="5370" width="10.44140625" style="71" bestFit="1" customWidth="1"/>
    <col min="5371" max="5372" width="10.109375" style="71" customWidth="1"/>
    <col min="5373" max="5373" width="26.6640625" style="71" customWidth="1"/>
    <col min="5374" max="5374" width="54.33203125" style="71" bestFit="1" customWidth="1"/>
    <col min="5375" max="5616" width="9.109375" style="71"/>
    <col min="5617" max="5617" width="8" style="71" customWidth="1"/>
    <col min="5618" max="5618" width="48.44140625" style="71" bestFit="1" customWidth="1"/>
    <col min="5619" max="5619" width="12.6640625" style="71" customWidth="1"/>
    <col min="5620" max="5620" width="9.44140625" style="71" customWidth="1"/>
    <col min="5621" max="5621" width="15.6640625" style="71" customWidth="1"/>
    <col min="5622" max="5622" width="12.33203125" style="71" customWidth="1"/>
    <col min="5623" max="5623" width="9.109375" style="71"/>
    <col min="5624" max="5624" width="16" style="71" customWidth="1"/>
    <col min="5625" max="5625" width="23.44140625" style="71" customWidth="1"/>
    <col min="5626" max="5626" width="10.44140625" style="71" bestFit="1" customWidth="1"/>
    <col min="5627" max="5628" width="10.109375" style="71" customWidth="1"/>
    <col min="5629" max="5629" width="26.6640625" style="71" customWidth="1"/>
    <col min="5630" max="5630" width="54.33203125" style="71" bestFit="1" customWidth="1"/>
    <col min="5631" max="5872" width="9.109375" style="71"/>
    <col min="5873" max="5873" width="8" style="71" customWidth="1"/>
    <col min="5874" max="5874" width="48.44140625" style="71" bestFit="1" customWidth="1"/>
    <col min="5875" max="5875" width="12.6640625" style="71" customWidth="1"/>
    <col min="5876" max="5876" width="9.44140625" style="71" customWidth="1"/>
    <col min="5877" max="5877" width="15.6640625" style="71" customWidth="1"/>
    <col min="5878" max="5878" width="12.33203125" style="71" customWidth="1"/>
    <col min="5879" max="5879" width="9.109375" style="71"/>
    <col min="5880" max="5880" width="16" style="71" customWidth="1"/>
    <col min="5881" max="5881" width="23.44140625" style="71" customWidth="1"/>
    <col min="5882" max="5882" width="10.44140625" style="71" bestFit="1" customWidth="1"/>
    <col min="5883" max="5884" width="10.109375" style="71" customWidth="1"/>
    <col min="5885" max="5885" width="26.6640625" style="71" customWidth="1"/>
    <col min="5886" max="5886" width="54.33203125" style="71" bestFit="1" customWidth="1"/>
    <col min="5887" max="6128" width="9.109375" style="71"/>
    <col min="6129" max="6129" width="8" style="71" customWidth="1"/>
    <col min="6130" max="6130" width="48.44140625" style="71" bestFit="1" customWidth="1"/>
    <col min="6131" max="6131" width="12.6640625" style="71" customWidth="1"/>
    <col min="6132" max="6132" width="9.44140625" style="71" customWidth="1"/>
    <col min="6133" max="6133" width="15.6640625" style="71" customWidth="1"/>
    <col min="6134" max="6134" width="12.33203125" style="71" customWidth="1"/>
    <col min="6135" max="6135" width="9.109375" style="71"/>
    <col min="6136" max="6136" width="16" style="71" customWidth="1"/>
    <col min="6137" max="6137" width="23.44140625" style="71" customWidth="1"/>
    <col min="6138" max="6138" width="10.44140625" style="71" bestFit="1" customWidth="1"/>
    <col min="6139" max="6140" width="10.109375" style="71" customWidth="1"/>
    <col min="6141" max="6141" width="26.6640625" style="71" customWidth="1"/>
    <col min="6142" max="6142" width="54.33203125" style="71" bestFit="1" customWidth="1"/>
    <col min="6143" max="6384" width="9.109375" style="71"/>
    <col min="6385" max="6385" width="8" style="71" customWidth="1"/>
    <col min="6386" max="6386" width="48.44140625" style="71" bestFit="1" customWidth="1"/>
    <col min="6387" max="6387" width="12.6640625" style="71" customWidth="1"/>
    <col min="6388" max="6388" width="9.44140625" style="71" customWidth="1"/>
    <col min="6389" max="6389" width="15.6640625" style="71" customWidth="1"/>
    <col min="6390" max="6390" width="12.33203125" style="71" customWidth="1"/>
    <col min="6391" max="6391" width="9.109375" style="71"/>
    <col min="6392" max="6392" width="16" style="71" customWidth="1"/>
    <col min="6393" max="6393" width="23.44140625" style="71" customWidth="1"/>
    <col min="6394" max="6394" width="10.44140625" style="71" bestFit="1" customWidth="1"/>
    <col min="6395" max="6396" width="10.109375" style="71" customWidth="1"/>
    <col min="6397" max="6397" width="26.6640625" style="71" customWidth="1"/>
    <col min="6398" max="6398" width="54.33203125" style="71" bestFit="1" customWidth="1"/>
    <col min="6399" max="6640" width="9.109375" style="71"/>
    <col min="6641" max="6641" width="8" style="71" customWidth="1"/>
    <col min="6642" max="6642" width="48.44140625" style="71" bestFit="1" customWidth="1"/>
    <col min="6643" max="6643" width="12.6640625" style="71" customWidth="1"/>
    <col min="6644" max="6644" width="9.44140625" style="71" customWidth="1"/>
    <col min="6645" max="6645" width="15.6640625" style="71" customWidth="1"/>
    <col min="6646" max="6646" width="12.33203125" style="71" customWidth="1"/>
    <col min="6647" max="6647" width="9.109375" style="71"/>
    <col min="6648" max="6648" width="16" style="71" customWidth="1"/>
    <col min="6649" max="6649" width="23.44140625" style="71" customWidth="1"/>
    <col min="6650" max="6650" width="10.44140625" style="71" bestFit="1" customWidth="1"/>
    <col min="6651" max="6652" width="10.109375" style="71" customWidth="1"/>
    <col min="6653" max="6653" width="26.6640625" style="71" customWidth="1"/>
    <col min="6654" max="6654" width="54.33203125" style="71" bestFit="1" customWidth="1"/>
    <col min="6655" max="6896" width="9.109375" style="71"/>
    <col min="6897" max="6897" width="8" style="71" customWidth="1"/>
    <col min="6898" max="6898" width="48.44140625" style="71" bestFit="1" customWidth="1"/>
    <col min="6899" max="6899" width="12.6640625" style="71" customWidth="1"/>
    <col min="6900" max="6900" width="9.44140625" style="71" customWidth="1"/>
    <col min="6901" max="6901" width="15.6640625" style="71" customWidth="1"/>
    <col min="6902" max="6902" width="12.33203125" style="71" customWidth="1"/>
    <col min="6903" max="6903" width="9.109375" style="71"/>
    <col min="6904" max="6904" width="16" style="71" customWidth="1"/>
    <col min="6905" max="6905" width="23.44140625" style="71" customWidth="1"/>
    <col min="6906" max="6906" width="10.44140625" style="71" bestFit="1" customWidth="1"/>
    <col min="6907" max="6908" width="10.109375" style="71" customWidth="1"/>
    <col min="6909" max="6909" width="26.6640625" style="71" customWidth="1"/>
    <col min="6910" max="6910" width="54.33203125" style="71" bestFit="1" customWidth="1"/>
    <col min="6911" max="7152" width="9.109375" style="71"/>
    <col min="7153" max="7153" width="8" style="71" customWidth="1"/>
    <col min="7154" max="7154" width="48.44140625" style="71" bestFit="1" customWidth="1"/>
    <col min="7155" max="7155" width="12.6640625" style="71" customWidth="1"/>
    <col min="7156" max="7156" width="9.44140625" style="71" customWidth="1"/>
    <col min="7157" max="7157" width="15.6640625" style="71" customWidth="1"/>
    <col min="7158" max="7158" width="12.33203125" style="71" customWidth="1"/>
    <col min="7159" max="7159" width="9.109375" style="71"/>
    <col min="7160" max="7160" width="16" style="71" customWidth="1"/>
    <col min="7161" max="7161" width="23.44140625" style="71" customWidth="1"/>
    <col min="7162" max="7162" width="10.44140625" style="71" bestFit="1" customWidth="1"/>
    <col min="7163" max="7164" width="10.109375" style="71" customWidth="1"/>
    <col min="7165" max="7165" width="26.6640625" style="71" customWidth="1"/>
    <col min="7166" max="7166" width="54.33203125" style="71" bestFit="1" customWidth="1"/>
    <col min="7167" max="7408" width="9.109375" style="71"/>
    <col min="7409" max="7409" width="8" style="71" customWidth="1"/>
    <col min="7410" max="7410" width="48.44140625" style="71" bestFit="1" customWidth="1"/>
    <col min="7411" max="7411" width="12.6640625" style="71" customWidth="1"/>
    <col min="7412" max="7412" width="9.44140625" style="71" customWidth="1"/>
    <col min="7413" max="7413" width="15.6640625" style="71" customWidth="1"/>
    <col min="7414" max="7414" width="12.33203125" style="71" customWidth="1"/>
    <col min="7415" max="7415" width="9.109375" style="71"/>
    <col min="7416" max="7416" width="16" style="71" customWidth="1"/>
    <col min="7417" max="7417" width="23.44140625" style="71" customWidth="1"/>
    <col min="7418" max="7418" width="10.44140625" style="71" bestFit="1" customWidth="1"/>
    <col min="7419" max="7420" width="10.109375" style="71" customWidth="1"/>
    <col min="7421" max="7421" width="26.6640625" style="71" customWidth="1"/>
    <col min="7422" max="7422" width="54.33203125" style="71" bestFit="1" customWidth="1"/>
    <col min="7423" max="7664" width="9.109375" style="71"/>
    <col min="7665" max="7665" width="8" style="71" customWidth="1"/>
    <col min="7666" max="7666" width="48.44140625" style="71" bestFit="1" customWidth="1"/>
    <col min="7667" max="7667" width="12.6640625" style="71" customWidth="1"/>
    <col min="7668" max="7668" width="9.44140625" style="71" customWidth="1"/>
    <col min="7669" max="7669" width="15.6640625" style="71" customWidth="1"/>
    <col min="7670" max="7670" width="12.33203125" style="71" customWidth="1"/>
    <col min="7671" max="7671" width="9.109375" style="71"/>
    <col min="7672" max="7672" width="16" style="71" customWidth="1"/>
    <col min="7673" max="7673" width="23.44140625" style="71" customWidth="1"/>
    <col min="7674" max="7674" width="10.44140625" style="71" bestFit="1" customWidth="1"/>
    <col min="7675" max="7676" width="10.109375" style="71" customWidth="1"/>
    <col min="7677" max="7677" width="26.6640625" style="71" customWidth="1"/>
    <col min="7678" max="7678" width="54.33203125" style="71" bestFit="1" customWidth="1"/>
    <col min="7679" max="7920" width="9.109375" style="71"/>
    <col min="7921" max="7921" width="8" style="71" customWidth="1"/>
    <col min="7922" max="7922" width="48.44140625" style="71" bestFit="1" customWidth="1"/>
    <col min="7923" max="7923" width="12.6640625" style="71" customWidth="1"/>
    <col min="7924" max="7924" width="9.44140625" style="71" customWidth="1"/>
    <col min="7925" max="7925" width="15.6640625" style="71" customWidth="1"/>
    <col min="7926" max="7926" width="12.33203125" style="71" customWidth="1"/>
    <col min="7927" max="7927" width="9.109375" style="71"/>
    <col min="7928" max="7928" width="16" style="71" customWidth="1"/>
    <col min="7929" max="7929" width="23.44140625" style="71" customWidth="1"/>
    <col min="7930" max="7930" width="10.44140625" style="71" bestFit="1" customWidth="1"/>
    <col min="7931" max="7932" width="10.109375" style="71" customWidth="1"/>
    <col min="7933" max="7933" width="26.6640625" style="71" customWidth="1"/>
    <col min="7934" max="7934" width="54.33203125" style="71" bestFit="1" customWidth="1"/>
    <col min="7935" max="8176" width="9.109375" style="71"/>
    <col min="8177" max="8177" width="8" style="71" customWidth="1"/>
    <col min="8178" max="8178" width="48.44140625" style="71" bestFit="1" customWidth="1"/>
    <col min="8179" max="8179" width="12.6640625" style="71" customWidth="1"/>
    <col min="8180" max="8180" width="9.44140625" style="71" customWidth="1"/>
    <col min="8181" max="8181" width="15.6640625" style="71" customWidth="1"/>
    <col min="8182" max="8182" width="12.33203125" style="71" customWidth="1"/>
    <col min="8183" max="8183" width="9.109375" style="71"/>
    <col min="8184" max="8184" width="16" style="71" customWidth="1"/>
    <col min="8185" max="8185" width="23.44140625" style="71" customWidth="1"/>
    <col min="8186" max="8186" width="10.44140625" style="71" bestFit="1" customWidth="1"/>
    <col min="8187" max="8188" width="10.109375" style="71" customWidth="1"/>
    <col min="8189" max="8189" width="26.6640625" style="71" customWidth="1"/>
    <col min="8190" max="8190" width="54.33203125" style="71" bestFit="1" customWidth="1"/>
    <col min="8191" max="8432" width="9.109375" style="71"/>
    <col min="8433" max="8433" width="8" style="71" customWidth="1"/>
    <col min="8434" max="8434" width="48.44140625" style="71" bestFit="1" customWidth="1"/>
    <col min="8435" max="8435" width="12.6640625" style="71" customWidth="1"/>
    <col min="8436" max="8436" width="9.44140625" style="71" customWidth="1"/>
    <col min="8437" max="8437" width="15.6640625" style="71" customWidth="1"/>
    <col min="8438" max="8438" width="12.33203125" style="71" customWidth="1"/>
    <col min="8439" max="8439" width="9.109375" style="71"/>
    <col min="8440" max="8440" width="16" style="71" customWidth="1"/>
    <col min="8441" max="8441" width="23.44140625" style="71" customWidth="1"/>
    <col min="8442" max="8442" width="10.44140625" style="71" bestFit="1" customWidth="1"/>
    <col min="8443" max="8444" width="10.109375" style="71" customWidth="1"/>
    <col min="8445" max="8445" width="26.6640625" style="71" customWidth="1"/>
    <col min="8446" max="8446" width="54.33203125" style="71" bestFit="1" customWidth="1"/>
    <col min="8447" max="8688" width="9.109375" style="71"/>
    <col min="8689" max="8689" width="8" style="71" customWidth="1"/>
    <col min="8690" max="8690" width="48.44140625" style="71" bestFit="1" customWidth="1"/>
    <col min="8691" max="8691" width="12.6640625" style="71" customWidth="1"/>
    <col min="8692" max="8692" width="9.44140625" style="71" customWidth="1"/>
    <col min="8693" max="8693" width="15.6640625" style="71" customWidth="1"/>
    <col min="8694" max="8694" width="12.33203125" style="71" customWidth="1"/>
    <col min="8695" max="8695" width="9.109375" style="71"/>
    <col min="8696" max="8696" width="16" style="71" customWidth="1"/>
    <col min="8697" max="8697" width="23.44140625" style="71" customWidth="1"/>
    <col min="8698" max="8698" width="10.44140625" style="71" bestFit="1" customWidth="1"/>
    <col min="8699" max="8700" width="10.109375" style="71" customWidth="1"/>
    <col min="8701" max="8701" width="26.6640625" style="71" customWidth="1"/>
    <col min="8702" max="8702" width="54.33203125" style="71" bestFit="1" customWidth="1"/>
    <col min="8703" max="8944" width="9.109375" style="71"/>
    <col min="8945" max="8945" width="8" style="71" customWidth="1"/>
    <col min="8946" max="8946" width="48.44140625" style="71" bestFit="1" customWidth="1"/>
    <col min="8947" max="8947" width="12.6640625" style="71" customWidth="1"/>
    <col min="8948" max="8948" width="9.44140625" style="71" customWidth="1"/>
    <col min="8949" max="8949" width="15.6640625" style="71" customWidth="1"/>
    <col min="8950" max="8950" width="12.33203125" style="71" customWidth="1"/>
    <col min="8951" max="8951" width="9.109375" style="71"/>
    <col min="8952" max="8952" width="16" style="71" customWidth="1"/>
    <col min="8953" max="8953" width="23.44140625" style="71" customWidth="1"/>
    <col min="8954" max="8954" width="10.44140625" style="71" bestFit="1" customWidth="1"/>
    <col min="8955" max="8956" width="10.109375" style="71" customWidth="1"/>
    <col min="8957" max="8957" width="26.6640625" style="71" customWidth="1"/>
    <col min="8958" max="8958" width="54.33203125" style="71" bestFit="1" customWidth="1"/>
    <col min="8959" max="9200" width="9.109375" style="71"/>
    <col min="9201" max="9201" width="8" style="71" customWidth="1"/>
    <col min="9202" max="9202" width="48.44140625" style="71" bestFit="1" customWidth="1"/>
    <col min="9203" max="9203" width="12.6640625" style="71" customWidth="1"/>
    <col min="9204" max="9204" width="9.44140625" style="71" customWidth="1"/>
    <col min="9205" max="9205" width="15.6640625" style="71" customWidth="1"/>
    <col min="9206" max="9206" width="12.33203125" style="71" customWidth="1"/>
    <col min="9207" max="9207" width="9.109375" style="71"/>
    <col min="9208" max="9208" width="16" style="71" customWidth="1"/>
    <col min="9209" max="9209" width="23.44140625" style="71" customWidth="1"/>
    <col min="9210" max="9210" width="10.44140625" style="71" bestFit="1" customWidth="1"/>
    <col min="9211" max="9212" width="10.109375" style="71" customWidth="1"/>
    <col min="9213" max="9213" width="26.6640625" style="71" customWidth="1"/>
    <col min="9214" max="9214" width="54.33203125" style="71" bestFit="1" customWidth="1"/>
    <col min="9215" max="9456" width="9.109375" style="71"/>
    <col min="9457" max="9457" width="8" style="71" customWidth="1"/>
    <col min="9458" max="9458" width="48.44140625" style="71" bestFit="1" customWidth="1"/>
    <col min="9459" max="9459" width="12.6640625" style="71" customWidth="1"/>
    <col min="9460" max="9460" width="9.44140625" style="71" customWidth="1"/>
    <col min="9461" max="9461" width="15.6640625" style="71" customWidth="1"/>
    <col min="9462" max="9462" width="12.33203125" style="71" customWidth="1"/>
    <col min="9463" max="9463" width="9.109375" style="71"/>
    <col min="9464" max="9464" width="16" style="71" customWidth="1"/>
    <col min="9465" max="9465" width="23.44140625" style="71" customWidth="1"/>
    <col min="9466" max="9466" width="10.44140625" style="71" bestFit="1" customWidth="1"/>
    <col min="9467" max="9468" width="10.109375" style="71" customWidth="1"/>
    <col min="9469" max="9469" width="26.6640625" style="71" customWidth="1"/>
    <col min="9470" max="9470" width="54.33203125" style="71" bestFit="1" customWidth="1"/>
    <col min="9471" max="9712" width="9.109375" style="71"/>
    <col min="9713" max="9713" width="8" style="71" customWidth="1"/>
    <col min="9714" max="9714" width="48.44140625" style="71" bestFit="1" customWidth="1"/>
    <col min="9715" max="9715" width="12.6640625" style="71" customWidth="1"/>
    <col min="9716" max="9716" width="9.44140625" style="71" customWidth="1"/>
    <col min="9717" max="9717" width="15.6640625" style="71" customWidth="1"/>
    <col min="9718" max="9718" width="12.33203125" style="71" customWidth="1"/>
    <col min="9719" max="9719" width="9.109375" style="71"/>
    <col min="9720" max="9720" width="16" style="71" customWidth="1"/>
    <col min="9721" max="9721" width="23.44140625" style="71" customWidth="1"/>
    <col min="9722" max="9722" width="10.44140625" style="71" bestFit="1" customWidth="1"/>
    <col min="9723" max="9724" width="10.109375" style="71" customWidth="1"/>
    <col min="9725" max="9725" width="26.6640625" style="71" customWidth="1"/>
    <col min="9726" max="9726" width="54.33203125" style="71" bestFit="1" customWidth="1"/>
    <col min="9727" max="9968" width="9.109375" style="71"/>
    <col min="9969" max="9969" width="8" style="71" customWidth="1"/>
    <col min="9970" max="9970" width="48.44140625" style="71" bestFit="1" customWidth="1"/>
    <col min="9971" max="9971" width="12.6640625" style="71" customWidth="1"/>
    <col min="9972" max="9972" width="9.44140625" style="71" customWidth="1"/>
    <col min="9973" max="9973" width="15.6640625" style="71" customWidth="1"/>
    <col min="9974" max="9974" width="12.33203125" style="71" customWidth="1"/>
    <col min="9975" max="9975" width="9.109375" style="71"/>
    <col min="9976" max="9976" width="16" style="71" customWidth="1"/>
    <col min="9977" max="9977" width="23.44140625" style="71" customWidth="1"/>
    <col min="9978" max="9978" width="10.44140625" style="71" bestFit="1" customWidth="1"/>
    <col min="9979" max="9980" width="10.109375" style="71" customWidth="1"/>
    <col min="9981" max="9981" width="26.6640625" style="71" customWidth="1"/>
    <col min="9982" max="9982" width="54.33203125" style="71" bestFit="1" customWidth="1"/>
    <col min="9983" max="10224" width="9.109375" style="71"/>
    <col min="10225" max="10225" width="8" style="71" customWidth="1"/>
    <col min="10226" max="10226" width="48.44140625" style="71" bestFit="1" customWidth="1"/>
    <col min="10227" max="10227" width="12.6640625" style="71" customWidth="1"/>
    <col min="10228" max="10228" width="9.44140625" style="71" customWidth="1"/>
    <col min="10229" max="10229" width="15.6640625" style="71" customWidth="1"/>
    <col min="10230" max="10230" width="12.33203125" style="71" customWidth="1"/>
    <col min="10231" max="10231" width="9.109375" style="71"/>
    <col min="10232" max="10232" width="16" style="71" customWidth="1"/>
    <col min="10233" max="10233" width="23.44140625" style="71" customWidth="1"/>
    <col min="10234" max="10234" width="10.44140625" style="71" bestFit="1" customWidth="1"/>
    <col min="10235" max="10236" width="10.109375" style="71" customWidth="1"/>
    <col min="10237" max="10237" width="26.6640625" style="71" customWidth="1"/>
    <col min="10238" max="10238" width="54.33203125" style="71" bestFit="1" customWidth="1"/>
    <col min="10239" max="10480" width="9.109375" style="71"/>
    <col min="10481" max="10481" width="8" style="71" customWidth="1"/>
    <col min="10482" max="10482" width="48.44140625" style="71" bestFit="1" customWidth="1"/>
    <col min="10483" max="10483" width="12.6640625" style="71" customWidth="1"/>
    <col min="10484" max="10484" width="9.44140625" style="71" customWidth="1"/>
    <col min="10485" max="10485" width="15.6640625" style="71" customWidth="1"/>
    <col min="10486" max="10486" width="12.33203125" style="71" customWidth="1"/>
    <col min="10487" max="10487" width="9.109375" style="71"/>
    <col min="10488" max="10488" width="16" style="71" customWidth="1"/>
    <col min="10489" max="10489" width="23.44140625" style="71" customWidth="1"/>
    <col min="10490" max="10490" width="10.44140625" style="71" bestFit="1" customWidth="1"/>
    <col min="10491" max="10492" width="10.109375" style="71" customWidth="1"/>
    <col min="10493" max="10493" width="26.6640625" style="71" customWidth="1"/>
    <col min="10494" max="10494" width="54.33203125" style="71" bestFit="1" customWidth="1"/>
    <col min="10495" max="10736" width="9.109375" style="71"/>
    <col min="10737" max="10737" width="8" style="71" customWidth="1"/>
    <col min="10738" max="10738" width="48.44140625" style="71" bestFit="1" customWidth="1"/>
    <col min="10739" max="10739" width="12.6640625" style="71" customWidth="1"/>
    <col min="10740" max="10740" width="9.44140625" style="71" customWidth="1"/>
    <col min="10741" max="10741" width="15.6640625" style="71" customWidth="1"/>
    <col min="10742" max="10742" width="12.33203125" style="71" customWidth="1"/>
    <col min="10743" max="10743" width="9.109375" style="71"/>
    <col min="10744" max="10744" width="16" style="71" customWidth="1"/>
    <col min="10745" max="10745" width="23.44140625" style="71" customWidth="1"/>
    <col min="10746" max="10746" width="10.44140625" style="71" bestFit="1" customWidth="1"/>
    <col min="10747" max="10748" width="10.109375" style="71" customWidth="1"/>
    <col min="10749" max="10749" width="26.6640625" style="71" customWidth="1"/>
    <col min="10750" max="10750" width="54.33203125" style="71" bestFit="1" customWidth="1"/>
    <col min="10751" max="10992" width="9.109375" style="71"/>
    <col min="10993" max="10993" width="8" style="71" customWidth="1"/>
    <col min="10994" max="10994" width="48.44140625" style="71" bestFit="1" customWidth="1"/>
    <col min="10995" max="10995" width="12.6640625" style="71" customWidth="1"/>
    <col min="10996" max="10996" width="9.44140625" style="71" customWidth="1"/>
    <col min="10997" max="10997" width="15.6640625" style="71" customWidth="1"/>
    <col min="10998" max="10998" width="12.33203125" style="71" customWidth="1"/>
    <col min="10999" max="10999" width="9.109375" style="71"/>
    <col min="11000" max="11000" width="16" style="71" customWidth="1"/>
    <col min="11001" max="11001" width="23.44140625" style="71" customWidth="1"/>
    <col min="11002" max="11002" width="10.44140625" style="71" bestFit="1" customWidth="1"/>
    <col min="11003" max="11004" width="10.109375" style="71" customWidth="1"/>
    <col min="11005" max="11005" width="26.6640625" style="71" customWidth="1"/>
    <col min="11006" max="11006" width="54.33203125" style="71" bestFit="1" customWidth="1"/>
    <col min="11007" max="11248" width="9.109375" style="71"/>
    <col min="11249" max="11249" width="8" style="71" customWidth="1"/>
    <col min="11250" max="11250" width="48.44140625" style="71" bestFit="1" customWidth="1"/>
    <col min="11251" max="11251" width="12.6640625" style="71" customWidth="1"/>
    <col min="11252" max="11252" width="9.44140625" style="71" customWidth="1"/>
    <col min="11253" max="11253" width="15.6640625" style="71" customWidth="1"/>
    <col min="11254" max="11254" width="12.33203125" style="71" customWidth="1"/>
    <col min="11255" max="11255" width="9.109375" style="71"/>
    <col min="11256" max="11256" width="16" style="71" customWidth="1"/>
    <col min="11257" max="11257" width="23.44140625" style="71" customWidth="1"/>
    <col min="11258" max="11258" width="10.44140625" style="71" bestFit="1" customWidth="1"/>
    <col min="11259" max="11260" width="10.109375" style="71" customWidth="1"/>
    <col min="11261" max="11261" width="26.6640625" style="71" customWidth="1"/>
    <col min="11262" max="11262" width="54.33203125" style="71" bestFit="1" customWidth="1"/>
    <col min="11263" max="11504" width="9.109375" style="71"/>
    <col min="11505" max="11505" width="8" style="71" customWidth="1"/>
    <col min="11506" max="11506" width="48.44140625" style="71" bestFit="1" customWidth="1"/>
    <col min="11507" max="11507" width="12.6640625" style="71" customWidth="1"/>
    <col min="11508" max="11508" width="9.44140625" style="71" customWidth="1"/>
    <col min="11509" max="11509" width="15.6640625" style="71" customWidth="1"/>
    <col min="11510" max="11510" width="12.33203125" style="71" customWidth="1"/>
    <col min="11511" max="11511" width="9.109375" style="71"/>
    <col min="11512" max="11512" width="16" style="71" customWidth="1"/>
    <col min="11513" max="11513" width="23.44140625" style="71" customWidth="1"/>
    <col min="11514" max="11514" width="10.44140625" style="71" bestFit="1" customWidth="1"/>
    <col min="11515" max="11516" width="10.109375" style="71" customWidth="1"/>
    <col min="11517" max="11517" width="26.6640625" style="71" customWidth="1"/>
    <col min="11518" max="11518" width="54.33203125" style="71" bestFit="1" customWidth="1"/>
    <col min="11519" max="11760" width="9.109375" style="71"/>
    <col min="11761" max="11761" width="8" style="71" customWidth="1"/>
    <col min="11762" max="11762" width="48.44140625" style="71" bestFit="1" customWidth="1"/>
    <col min="11763" max="11763" width="12.6640625" style="71" customWidth="1"/>
    <col min="11764" max="11764" width="9.44140625" style="71" customWidth="1"/>
    <col min="11765" max="11765" width="15.6640625" style="71" customWidth="1"/>
    <col min="11766" max="11766" width="12.33203125" style="71" customWidth="1"/>
    <col min="11767" max="11767" width="9.109375" style="71"/>
    <col min="11768" max="11768" width="16" style="71" customWidth="1"/>
    <col min="11769" max="11769" width="23.44140625" style="71" customWidth="1"/>
    <col min="11770" max="11770" width="10.44140625" style="71" bestFit="1" customWidth="1"/>
    <col min="11771" max="11772" width="10.109375" style="71" customWidth="1"/>
    <col min="11773" max="11773" width="26.6640625" style="71" customWidth="1"/>
    <col min="11774" max="11774" width="54.33203125" style="71" bestFit="1" customWidth="1"/>
    <col min="11775" max="12016" width="9.109375" style="71"/>
    <col min="12017" max="12017" width="8" style="71" customWidth="1"/>
    <col min="12018" max="12018" width="48.44140625" style="71" bestFit="1" customWidth="1"/>
    <col min="12019" max="12019" width="12.6640625" style="71" customWidth="1"/>
    <col min="12020" max="12020" width="9.44140625" style="71" customWidth="1"/>
    <col min="12021" max="12021" width="15.6640625" style="71" customWidth="1"/>
    <col min="12022" max="12022" width="12.33203125" style="71" customWidth="1"/>
    <col min="12023" max="12023" width="9.109375" style="71"/>
    <col min="12024" max="12024" width="16" style="71" customWidth="1"/>
    <col min="12025" max="12025" width="23.44140625" style="71" customWidth="1"/>
    <col min="12026" max="12026" width="10.44140625" style="71" bestFit="1" customWidth="1"/>
    <col min="12027" max="12028" width="10.109375" style="71" customWidth="1"/>
    <col min="12029" max="12029" width="26.6640625" style="71" customWidth="1"/>
    <col min="12030" max="12030" width="54.33203125" style="71" bestFit="1" customWidth="1"/>
    <col min="12031" max="12272" width="9.109375" style="71"/>
    <col min="12273" max="12273" width="8" style="71" customWidth="1"/>
    <col min="12274" max="12274" width="48.44140625" style="71" bestFit="1" customWidth="1"/>
    <col min="12275" max="12275" width="12.6640625" style="71" customWidth="1"/>
    <col min="12276" max="12276" width="9.44140625" style="71" customWidth="1"/>
    <col min="12277" max="12277" width="15.6640625" style="71" customWidth="1"/>
    <col min="12278" max="12278" width="12.33203125" style="71" customWidth="1"/>
    <col min="12279" max="12279" width="9.109375" style="71"/>
    <col min="12280" max="12280" width="16" style="71" customWidth="1"/>
    <col min="12281" max="12281" width="23.44140625" style="71" customWidth="1"/>
    <col min="12282" max="12282" width="10.44140625" style="71" bestFit="1" customWidth="1"/>
    <col min="12283" max="12284" width="10.109375" style="71" customWidth="1"/>
    <col min="12285" max="12285" width="26.6640625" style="71" customWidth="1"/>
    <col min="12286" max="12286" width="54.33203125" style="71" bestFit="1" customWidth="1"/>
    <col min="12287" max="12528" width="9.109375" style="71"/>
    <col min="12529" max="12529" width="8" style="71" customWidth="1"/>
    <col min="12530" max="12530" width="48.44140625" style="71" bestFit="1" customWidth="1"/>
    <col min="12531" max="12531" width="12.6640625" style="71" customWidth="1"/>
    <col min="12532" max="12532" width="9.44140625" style="71" customWidth="1"/>
    <col min="12533" max="12533" width="15.6640625" style="71" customWidth="1"/>
    <col min="12534" max="12534" width="12.33203125" style="71" customWidth="1"/>
    <col min="12535" max="12535" width="9.109375" style="71"/>
    <col min="12536" max="12536" width="16" style="71" customWidth="1"/>
    <col min="12537" max="12537" width="23.44140625" style="71" customWidth="1"/>
    <col min="12538" max="12538" width="10.44140625" style="71" bestFit="1" customWidth="1"/>
    <col min="12539" max="12540" width="10.109375" style="71" customWidth="1"/>
    <col min="12541" max="12541" width="26.6640625" style="71" customWidth="1"/>
    <col min="12542" max="12542" width="54.33203125" style="71" bestFit="1" customWidth="1"/>
    <col min="12543" max="12784" width="9.109375" style="71"/>
    <col min="12785" max="12785" width="8" style="71" customWidth="1"/>
    <col min="12786" max="12786" width="48.44140625" style="71" bestFit="1" customWidth="1"/>
    <col min="12787" max="12787" width="12.6640625" style="71" customWidth="1"/>
    <col min="12788" max="12788" width="9.44140625" style="71" customWidth="1"/>
    <col min="12789" max="12789" width="15.6640625" style="71" customWidth="1"/>
    <col min="12790" max="12790" width="12.33203125" style="71" customWidth="1"/>
    <col min="12791" max="12791" width="9.109375" style="71"/>
    <col min="12792" max="12792" width="16" style="71" customWidth="1"/>
    <col min="12793" max="12793" width="23.44140625" style="71" customWidth="1"/>
    <col min="12794" max="12794" width="10.44140625" style="71" bestFit="1" customWidth="1"/>
    <col min="12795" max="12796" width="10.109375" style="71" customWidth="1"/>
    <col min="12797" max="12797" width="26.6640625" style="71" customWidth="1"/>
    <col min="12798" max="12798" width="54.33203125" style="71" bestFit="1" customWidth="1"/>
    <col min="12799" max="13040" width="9.109375" style="71"/>
    <col min="13041" max="13041" width="8" style="71" customWidth="1"/>
    <col min="13042" max="13042" width="48.44140625" style="71" bestFit="1" customWidth="1"/>
    <col min="13043" max="13043" width="12.6640625" style="71" customWidth="1"/>
    <col min="13044" max="13044" width="9.44140625" style="71" customWidth="1"/>
    <col min="13045" max="13045" width="15.6640625" style="71" customWidth="1"/>
    <col min="13046" max="13046" width="12.33203125" style="71" customWidth="1"/>
    <col min="13047" max="13047" width="9.109375" style="71"/>
    <col min="13048" max="13048" width="16" style="71" customWidth="1"/>
    <col min="13049" max="13049" width="23.44140625" style="71" customWidth="1"/>
    <col min="13050" max="13050" width="10.44140625" style="71" bestFit="1" customWidth="1"/>
    <col min="13051" max="13052" width="10.109375" style="71" customWidth="1"/>
    <col min="13053" max="13053" width="26.6640625" style="71" customWidth="1"/>
    <col min="13054" max="13054" width="54.33203125" style="71" bestFit="1" customWidth="1"/>
    <col min="13055" max="13296" width="9.109375" style="71"/>
    <col min="13297" max="13297" width="8" style="71" customWidth="1"/>
    <col min="13298" max="13298" width="48.44140625" style="71" bestFit="1" customWidth="1"/>
    <col min="13299" max="13299" width="12.6640625" style="71" customWidth="1"/>
    <col min="13300" max="13300" width="9.44140625" style="71" customWidth="1"/>
    <col min="13301" max="13301" width="15.6640625" style="71" customWidth="1"/>
    <col min="13302" max="13302" width="12.33203125" style="71" customWidth="1"/>
    <col min="13303" max="13303" width="9.109375" style="71"/>
    <col min="13304" max="13304" width="16" style="71" customWidth="1"/>
    <col min="13305" max="13305" width="23.44140625" style="71" customWidth="1"/>
    <col min="13306" max="13306" width="10.44140625" style="71" bestFit="1" customWidth="1"/>
    <col min="13307" max="13308" width="10.109375" style="71" customWidth="1"/>
    <col min="13309" max="13309" width="26.6640625" style="71" customWidth="1"/>
    <col min="13310" max="13310" width="54.33203125" style="71" bestFit="1" customWidth="1"/>
    <col min="13311" max="13552" width="9.109375" style="71"/>
    <col min="13553" max="13553" width="8" style="71" customWidth="1"/>
    <col min="13554" max="13554" width="48.44140625" style="71" bestFit="1" customWidth="1"/>
    <col min="13555" max="13555" width="12.6640625" style="71" customWidth="1"/>
    <col min="13556" max="13556" width="9.44140625" style="71" customWidth="1"/>
    <col min="13557" max="13557" width="15.6640625" style="71" customWidth="1"/>
    <col min="13558" max="13558" width="12.33203125" style="71" customWidth="1"/>
    <col min="13559" max="13559" width="9.109375" style="71"/>
    <col min="13560" max="13560" width="16" style="71" customWidth="1"/>
    <col min="13561" max="13561" width="23.44140625" style="71" customWidth="1"/>
    <col min="13562" max="13562" width="10.44140625" style="71" bestFit="1" customWidth="1"/>
    <col min="13563" max="13564" width="10.109375" style="71" customWidth="1"/>
    <col min="13565" max="13565" width="26.6640625" style="71" customWidth="1"/>
    <col min="13566" max="13566" width="54.33203125" style="71" bestFit="1" customWidth="1"/>
    <col min="13567" max="13808" width="9.109375" style="71"/>
    <col min="13809" max="13809" width="8" style="71" customWidth="1"/>
    <col min="13810" max="13810" width="48.44140625" style="71" bestFit="1" customWidth="1"/>
    <col min="13811" max="13811" width="12.6640625" style="71" customWidth="1"/>
    <col min="13812" max="13812" width="9.44140625" style="71" customWidth="1"/>
    <col min="13813" max="13813" width="15.6640625" style="71" customWidth="1"/>
    <col min="13814" max="13814" width="12.33203125" style="71" customWidth="1"/>
    <col min="13815" max="13815" width="9.109375" style="71"/>
    <col min="13816" max="13816" width="16" style="71" customWidth="1"/>
    <col min="13817" max="13817" width="23.44140625" style="71" customWidth="1"/>
    <col min="13818" max="13818" width="10.44140625" style="71" bestFit="1" customWidth="1"/>
    <col min="13819" max="13820" width="10.109375" style="71" customWidth="1"/>
    <col min="13821" max="13821" width="26.6640625" style="71" customWidth="1"/>
    <col min="13822" max="13822" width="54.33203125" style="71" bestFit="1" customWidth="1"/>
    <col min="13823" max="14064" width="9.109375" style="71"/>
    <col min="14065" max="14065" width="8" style="71" customWidth="1"/>
    <col min="14066" max="14066" width="48.44140625" style="71" bestFit="1" customWidth="1"/>
    <col min="14067" max="14067" width="12.6640625" style="71" customWidth="1"/>
    <col min="14068" max="14068" width="9.44140625" style="71" customWidth="1"/>
    <col min="14069" max="14069" width="15.6640625" style="71" customWidth="1"/>
    <col min="14070" max="14070" width="12.33203125" style="71" customWidth="1"/>
    <col min="14071" max="14071" width="9.109375" style="71"/>
    <col min="14072" max="14072" width="16" style="71" customWidth="1"/>
    <col min="14073" max="14073" width="23.44140625" style="71" customWidth="1"/>
    <col min="14074" max="14074" width="10.44140625" style="71" bestFit="1" customWidth="1"/>
    <col min="14075" max="14076" width="10.109375" style="71" customWidth="1"/>
    <col min="14077" max="14077" width="26.6640625" style="71" customWidth="1"/>
    <col min="14078" max="14078" width="54.33203125" style="71" bestFit="1" customWidth="1"/>
    <col min="14079" max="14320" width="9.109375" style="71"/>
    <col min="14321" max="14321" width="8" style="71" customWidth="1"/>
    <col min="14322" max="14322" width="48.44140625" style="71" bestFit="1" customWidth="1"/>
    <col min="14323" max="14323" width="12.6640625" style="71" customWidth="1"/>
    <col min="14324" max="14324" width="9.44140625" style="71" customWidth="1"/>
    <col min="14325" max="14325" width="15.6640625" style="71" customWidth="1"/>
    <col min="14326" max="14326" width="12.33203125" style="71" customWidth="1"/>
    <col min="14327" max="14327" width="9.109375" style="71"/>
    <col min="14328" max="14328" width="16" style="71" customWidth="1"/>
    <col min="14329" max="14329" width="23.44140625" style="71" customWidth="1"/>
    <col min="14330" max="14330" width="10.44140625" style="71" bestFit="1" customWidth="1"/>
    <col min="14331" max="14332" width="10.109375" style="71" customWidth="1"/>
    <col min="14333" max="14333" width="26.6640625" style="71" customWidth="1"/>
    <col min="14334" max="14334" width="54.33203125" style="71" bestFit="1" customWidth="1"/>
    <col min="14335" max="14576" width="9.109375" style="71"/>
    <col min="14577" max="14577" width="8" style="71" customWidth="1"/>
    <col min="14578" max="14578" width="48.44140625" style="71" bestFit="1" customWidth="1"/>
    <col min="14579" max="14579" width="12.6640625" style="71" customWidth="1"/>
    <col min="14580" max="14580" width="9.44140625" style="71" customWidth="1"/>
    <col min="14581" max="14581" width="15.6640625" style="71" customWidth="1"/>
    <col min="14582" max="14582" width="12.33203125" style="71" customWidth="1"/>
    <col min="14583" max="14583" width="9.109375" style="71"/>
    <col min="14584" max="14584" width="16" style="71" customWidth="1"/>
    <col min="14585" max="14585" width="23.44140625" style="71" customWidth="1"/>
    <col min="14586" max="14586" width="10.44140625" style="71" bestFit="1" customWidth="1"/>
    <col min="14587" max="14588" width="10.109375" style="71" customWidth="1"/>
    <col min="14589" max="14589" width="26.6640625" style="71" customWidth="1"/>
    <col min="14590" max="14590" width="54.33203125" style="71" bestFit="1" customWidth="1"/>
    <col min="14591" max="14832" width="9.109375" style="71"/>
    <col min="14833" max="14833" width="8" style="71" customWidth="1"/>
    <col min="14834" max="14834" width="48.44140625" style="71" bestFit="1" customWidth="1"/>
    <col min="14835" max="14835" width="12.6640625" style="71" customWidth="1"/>
    <col min="14836" max="14836" width="9.44140625" style="71" customWidth="1"/>
    <col min="14837" max="14837" width="15.6640625" style="71" customWidth="1"/>
    <col min="14838" max="14838" width="12.33203125" style="71" customWidth="1"/>
    <col min="14839" max="14839" width="9.109375" style="71"/>
    <col min="14840" max="14840" width="16" style="71" customWidth="1"/>
    <col min="14841" max="14841" width="23.44140625" style="71" customWidth="1"/>
    <col min="14842" max="14842" width="10.44140625" style="71" bestFit="1" customWidth="1"/>
    <col min="14843" max="14844" width="10.109375" style="71" customWidth="1"/>
    <col min="14845" max="14845" width="26.6640625" style="71" customWidth="1"/>
    <col min="14846" max="14846" width="54.33203125" style="71" bestFit="1" customWidth="1"/>
    <col min="14847" max="15088" width="9.109375" style="71"/>
    <col min="15089" max="15089" width="8" style="71" customWidth="1"/>
    <col min="15090" max="15090" width="48.44140625" style="71" bestFit="1" customWidth="1"/>
    <col min="15091" max="15091" width="12.6640625" style="71" customWidth="1"/>
    <col min="15092" max="15092" width="9.44140625" style="71" customWidth="1"/>
    <col min="15093" max="15093" width="15.6640625" style="71" customWidth="1"/>
    <col min="15094" max="15094" width="12.33203125" style="71" customWidth="1"/>
    <col min="15095" max="15095" width="9.109375" style="71"/>
    <col min="15096" max="15096" width="16" style="71" customWidth="1"/>
    <col min="15097" max="15097" width="23.44140625" style="71" customWidth="1"/>
    <col min="15098" max="15098" width="10.44140625" style="71" bestFit="1" customWidth="1"/>
    <col min="15099" max="15100" width="10.109375" style="71" customWidth="1"/>
    <col min="15101" max="15101" width="26.6640625" style="71" customWidth="1"/>
    <col min="15102" max="15102" width="54.33203125" style="71" bestFit="1" customWidth="1"/>
    <col min="15103" max="15344" width="9.109375" style="71"/>
    <col min="15345" max="15345" width="8" style="71" customWidth="1"/>
    <col min="15346" max="15346" width="48.44140625" style="71" bestFit="1" customWidth="1"/>
    <col min="15347" max="15347" width="12.6640625" style="71" customWidth="1"/>
    <col min="15348" max="15348" width="9.44140625" style="71" customWidth="1"/>
    <col min="15349" max="15349" width="15.6640625" style="71" customWidth="1"/>
    <col min="15350" max="15350" width="12.33203125" style="71" customWidth="1"/>
    <col min="15351" max="15351" width="9.109375" style="71"/>
    <col min="15352" max="15352" width="16" style="71" customWidth="1"/>
    <col min="15353" max="15353" width="23.44140625" style="71" customWidth="1"/>
    <col min="15354" max="15354" width="10.44140625" style="71" bestFit="1" customWidth="1"/>
    <col min="15355" max="15356" width="10.109375" style="71" customWidth="1"/>
    <col min="15357" max="15357" width="26.6640625" style="71" customWidth="1"/>
    <col min="15358" max="15358" width="54.33203125" style="71" bestFit="1" customWidth="1"/>
    <col min="15359" max="15600" width="9.109375" style="71"/>
    <col min="15601" max="15601" width="8" style="71" customWidth="1"/>
    <col min="15602" max="15602" width="48.44140625" style="71" bestFit="1" customWidth="1"/>
    <col min="15603" max="15603" width="12.6640625" style="71" customWidth="1"/>
    <col min="15604" max="15604" width="9.44140625" style="71" customWidth="1"/>
    <col min="15605" max="15605" width="15.6640625" style="71" customWidth="1"/>
    <col min="15606" max="15606" width="12.33203125" style="71" customWidth="1"/>
    <col min="15607" max="15607" width="9.109375" style="71"/>
    <col min="15608" max="15608" width="16" style="71" customWidth="1"/>
    <col min="15609" max="15609" width="23.44140625" style="71" customWidth="1"/>
    <col min="15610" max="15610" width="10.44140625" style="71" bestFit="1" customWidth="1"/>
    <col min="15611" max="15612" width="10.109375" style="71" customWidth="1"/>
    <col min="15613" max="15613" width="26.6640625" style="71" customWidth="1"/>
    <col min="15614" max="15614" width="54.33203125" style="71" bestFit="1" customWidth="1"/>
    <col min="15615" max="15856" width="9.109375" style="71"/>
    <col min="15857" max="15857" width="8" style="71" customWidth="1"/>
    <col min="15858" max="15858" width="48.44140625" style="71" bestFit="1" customWidth="1"/>
    <col min="15859" max="15859" width="12.6640625" style="71" customWidth="1"/>
    <col min="15860" max="15860" width="9.44140625" style="71" customWidth="1"/>
    <col min="15861" max="15861" width="15.6640625" style="71" customWidth="1"/>
    <col min="15862" max="15862" width="12.33203125" style="71" customWidth="1"/>
    <col min="15863" max="15863" width="9.109375" style="71"/>
    <col min="15864" max="15864" width="16" style="71" customWidth="1"/>
    <col min="15865" max="15865" width="23.44140625" style="71" customWidth="1"/>
    <col min="15866" max="15866" width="10.44140625" style="71" bestFit="1" customWidth="1"/>
    <col min="15867" max="15868" width="10.109375" style="71" customWidth="1"/>
    <col min="15869" max="15869" width="26.6640625" style="71" customWidth="1"/>
    <col min="15870" max="15870" width="54.33203125" style="71" bestFit="1" customWidth="1"/>
    <col min="15871" max="16112" width="9.109375" style="71"/>
    <col min="16113" max="16113" width="8" style="71" customWidth="1"/>
    <col min="16114" max="16114" width="48.44140625" style="71" bestFit="1" customWidth="1"/>
    <col min="16115" max="16115" width="12.6640625" style="71" customWidth="1"/>
    <col min="16116" max="16116" width="9.44140625" style="71" customWidth="1"/>
    <col min="16117" max="16117" width="15.6640625" style="71" customWidth="1"/>
    <col min="16118" max="16118" width="12.33203125" style="71" customWidth="1"/>
    <col min="16119" max="16119" width="9.109375" style="71"/>
    <col min="16120" max="16120" width="16" style="71" customWidth="1"/>
    <col min="16121" max="16121" width="23.44140625" style="71" customWidth="1"/>
    <col min="16122" max="16122" width="10.44140625" style="71" bestFit="1" customWidth="1"/>
    <col min="16123" max="16124" width="10.109375" style="71" customWidth="1"/>
    <col min="16125" max="16125" width="26.6640625" style="71" customWidth="1"/>
    <col min="16126" max="16126" width="54.33203125" style="71" bestFit="1" customWidth="1"/>
    <col min="16127" max="16384" width="9.109375" style="71"/>
  </cols>
  <sheetData>
    <row r="1" spans="1:11" ht="19.95" customHeight="1" x14ac:dyDescent="0.25">
      <c r="A1" s="148" t="s">
        <v>8</v>
      </c>
      <c r="B1" s="149" t="s">
        <v>76</v>
      </c>
      <c r="C1" s="166" t="s">
        <v>14</v>
      </c>
      <c r="D1" s="167">
        <f>Capa!B30</f>
        <v>44854</v>
      </c>
      <c r="E1" s="70"/>
      <c r="F1" s="70"/>
      <c r="G1" s="70"/>
      <c r="H1" s="70"/>
      <c r="I1" s="70"/>
      <c r="J1" s="70"/>
      <c r="K1" s="70"/>
    </row>
    <row r="2" spans="1:11" ht="7.5" customHeight="1" x14ac:dyDescent="0.25">
      <c r="A2" s="146"/>
      <c r="B2" s="146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x14ac:dyDescent="0.25">
      <c r="A3" s="76"/>
      <c r="B3" s="76"/>
      <c r="C3" s="77" t="s">
        <v>60</v>
      </c>
      <c r="D3" s="79" t="s">
        <v>77</v>
      </c>
      <c r="E3" s="70"/>
      <c r="F3" s="70"/>
      <c r="G3" s="70"/>
      <c r="H3" s="70"/>
      <c r="I3" s="70"/>
      <c r="J3" s="70"/>
      <c r="K3" s="70"/>
    </row>
    <row r="4" spans="1:11" ht="15" customHeight="1" x14ac:dyDescent="0.25">
      <c r="A4" s="76"/>
      <c r="B4" s="76"/>
      <c r="C4" s="77" t="s">
        <v>62</v>
      </c>
      <c r="D4" s="246"/>
      <c r="E4" s="70"/>
      <c r="F4" s="70"/>
      <c r="G4" s="70"/>
      <c r="H4" s="70"/>
      <c r="I4" s="70"/>
      <c r="J4" s="70"/>
      <c r="K4" s="70"/>
    </row>
    <row r="5" spans="1:11" ht="6" customHeight="1" x14ac:dyDescent="0.25">
      <c r="A5" s="76"/>
      <c r="B5" s="76"/>
      <c r="C5" s="72"/>
      <c r="D5" s="78"/>
      <c r="E5" s="70"/>
      <c r="F5" s="70"/>
      <c r="G5" s="70"/>
      <c r="H5" s="70"/>
      <c r="I5" s="70"/>
      <c r="J5" s="70"/>
      <c r="K5" s="70"/>
    </row>
    <row r="6" spans="1:11" ht="15" customHeight="1" x14ac:dyDescent="0.25">
      <c r="A6" s="75"/>
      <c r="B6" s="77" t="s">
        <v>63</v>
      </c>
      <c r="C6" s="83"/>
      <c r="D6" s="77" t="s">
        <v>55</v>
      </c>
    </row>
    <row r="7" spans="1:11" ht="15" customHeight="1" x14ac:dyDescent="0.25">
      <c r="B7" s="72" t="s">
        <v>232</v>
      </c>
      <c r="C7" s="72"/>
      <c r="D7" s="247"/>
    </row>
    <row r="8" spans="1:11" ht="15" customHeight="1" x14ac:dyDescent="0.25">
      <c r="B8" s="72" t="s">
        <v>64</v>
      </c>
      <c r="C8" s="72"/>
      <c r="D8" s="247">
        <v>0</v>
      </c>
    </row>
    <row r="9" spans="1:11" ht="15" customHeight="1" x14ac:dyDescent="0.25">
      <c r="B9" s="72" t="s">
        <v>65</v>
      </c>
      <c r="C9" s="72"/>
      <c r="D9" s="247"/>
    </row>
    <row r="10" spans="1:11" ht="15" customHeight="1" x14ac:dyDescent="0.25">
      <c r="B10" s="72" t="s">
        <v>66</v>
      </c>
      <c r="C10" s="72"/>
      <c r="D10" s="247"/>
    </row>
    <row r="11" spans="1:11" ht="15" customHeight="1" x14ac:dyDescent="0.25">
      <c r="B11" s="72" t="s">
        <v>67</v>
      </c>
      <c r="C11" s="72"/>
    </row>
    <row r="12" spans="1:11" ht="15" customHeight="1" x14ac:dyDescent="0.25">
      <c r="B12" s="72" t="s">
        <v>68</v>
      </c>
      <c r="C12" s="86">
        <f>C13+C14+C15</f>
        <v>0</v>
      </c>
      <c r="D12" s="80">
        <f>C12/(1-C12)</f>
        <v>0</v>
      </c>
    </row>
    <row r="13" spans="1:11" ht="15" customHeight="1" x14ac:dyDescent="0.25">
      <c r="B13" s="72" t="s">
        <v>69</v>
      </c>
      <c r="C13" s="247"/>
    </row>
    <row r="14" spans="1:11" ht="15" customHeight="1" x14ac:dyDescent="0.25">
      <c r="B14" s="72" t="s">
        <v>70</v>
      </c>
      <c r="C14" s="247"/>
    </row>
    <row r="15" spans="1:11" ht="15" customHeight="1" x14ac:dyDescent="0.25">
      <c r="B15" s="72" t="s">
        <v>71</v>
      </c>
      <c r="C15" s="247"/>
    </row>
    <row r="16" spans="1:11" ht="15" customHeight="1" x14ac:dyDescent="0.25"/>
    <row r="17" spans="1:4" ht="15" customHeight="1" x14ac:dyDescent="0.25">
      <c r="A17" s="82"/>
      <c r="B17" s="74" t="s">
        <v>72</v>
      </c>
      <c r="C17" s="168" t="s">
        <v>73</v>
      </c>
      <c r="D17" s="169">
        <f>(1+D7+D9)*(1+D10)*(1+D12)</f>
        <v>1</v>
      </c>
    </row>
    <row r="18" spans="1:4" ht="15" customHeight="1" x14ac:dyDescent="0.25">
      <c r="B18" s="72"/>
      <c r="C18" s="72"/>
    </row>
    <row r="19" spans="1:4" ht="15" customHeight="1" x14ac:dyDescent="0.25">
      <c r="A19" s="82"/>
      <c r="B19" s="74" t="s">
        <v>74</v>
      </c>
      <c r="C19" s="168"/>
      <c r="D19" s="170">
        <f>D4*D17</f>
        <v>0</v>
      </c>
    </row>
    <row r="20" spans="1:4" ht="15" customHeight="1" x14ac:dyDescent="0.25"/>
    <row r="21" spans="1:4" ht="15" customHeight="1" x14ac:dyDescent="0.25">
      <c r="B21" s="71" t="s">
        <v>246</v>
      </c>
    </row>
    <row r="22" spans="1:4" ht="15" customHeight="1" x14ac:dyDescent="0.25"/>
    <row r="23" spans="1:4" ht="15" customHeight="1" x14ac:dyDescent="0.25"/>
    <row r="24" spans="1:4" ht="15" customHeight="1" x14ac:dyDescent="0.25"/>
    <row r="25" spans="1:4" ht="15" customHeight="1" x14ac:dyDescent="0.25"/>
    <row r="26" spans="1:4" ht="15" customHeight="1" x14ac:dyDescent="0.25"/>
    <row r="27" spans="1:4" ht="15" customHeight="1" x14ac:dyDescent="0.25"/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>
    <oddFooter>&amp;L&amp;F&amp;C&amp;A&amp;R&amp;P/&amp;N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0BD-6301-464A-AFC8-A422503370CA}">
  <sheetPr>
    <tabColor rgb="FFFF0000"/>
  </sheetPr>
  <dimension ref="A1:K45"/>
  <sheetViews>
    <sheetView view="pageLayout" topLeftCell="A9" zoomScaleNormal="100" workbookViewId="0">
      <selection activeCell="B21" sqref="B21"/>
    </sheetView>
  </sheetViews>
  <sheetFormatPr defaultColWidth="9.109375" defaultRowHeight="12" x14ac:dyDescent="0.25"/>
  <cols>
    <col min="1" max="1" width="11.33203125" style="71" customWidth="1"/>
    <col min="2" max="2" width="52.109375" style="71" customWidth="1"/>
    <col min="3" max="3" width="10.6640625" style="73" customWidth="1"/>
    <col min="4" max="4" width="12.109375" style="72" customWidth="1"/>
    <col min="5" max="8" width="5.44140625" style="72" customWidth="1"/>
    <col min="9" max="9" width="26" style="72" customWidth="1"/>
    <col min="10" max="10" width="5.6640625" style="72" customWidth="1"/>
    <col min="11" max="11" width="5.44140625" style="72" customWidth="1"/>
    <col min="12" max="240" width="9.109375" style="71"/>
    <col min="241" max="241" width="8" style="71" customWidth="1"/>
    <col min="242" max="242" width="48.44140625" style="71" bestFit="1" customWidth="1"/>
    <col min="243" max="243" width="12.6640625" style="71" customWidth="1"/>
    <col min="244" max="244" width="9.44140625" style="71" customWidth="1"/>
    <col min="245" max="245" width="15.6640625" style="71" customWidth="1"/>
    <col min="246" max="246" width="12.33203125" style="71" customWidth="1"/>
    <col min="247" max="247" width="9.109375" style="71"/>
    <col min="248" max="248" width="16" style="71" customWidth="1"/>
    <col min="249" max="249" width="23.44140625" style="71" customWidth="1"/>
    <col min="250" max="250" width="10.44140625" style="71" bestFit="1" customWidth="1"/>
    <col min="251" max="252" width="10.109375" style="71" customWidth="1"/>
    <col min="253" max="253" width="26.6640625" style="71" customWidth="1"/>
    <col min="254" max="254" width="54.33203125" style="71" bestFit="1" customWidth="1"/>
    <col min="255" max="496" width="9.109375" style="71"/>
    <col min="497" max="497" width="8" style="71" customWidth="1"/>
    <col min="498" max="498" width="48.44140625" style="71" bestFit="1" customWidth="1"/>
    <col min="499" max="499" width="12.6640625" style="71" customWidth="1"/>
    <col min="500" max="500" width="9.44140625" style="71" customWidth="1"/>
    <col min="501" max="501" width="15.6640625" style="71" customWidth="1"/>
    <col min="502" max="502" width="12.33203125" style="71" customWidth="1"/>
    <col min="503" max="503" width="9.109375" style="71"/>
    <col min="504" max="504" width="16" style="71" customWidth="1"/>
    <col min="505" max="505" width="23.44140625" style="71" customWidth="1"/>
    <col min="506" max="506" width="10.44140625" style="71" bestFit="1" customWidth="1"/>
    <col min="507" max="508" width="10.109375" style="71" customWidth="1"/>
    <col min="509" max="509" width="26.6640625" style="71" customWidth="1"/>
    <col min="510" max="510" width="54.33203125" style="71" bestFit="1" customWidth="1"/>
    <col min="511" max="752" width="9.109375" style="71"/>
    <col min="753" max="753" width="8" style="71" customWidth="1"/>
    <col min="754" max="754" width="48.44140625" style="71" bestFit="1" customWidth="1"/>
    <col min="755" max="755" width="12.6640625" style="71" customWidth="1"/>
    <col min="756" max="756" width="9.44140625" style="71" customWidth="1"/>
    <col min="757" max="757" width="15.6640625" style="71" customWidth="1"/>
    <col min="758" max="758" width="12.33203125" style="71" customWidth="1"/>
    <col min="759" max="759" width="9.109375" style="71"/>
    <col min="760" max="760" width="16" style="71" customWidth="1"/>
    <col min="761" max="761" width="23.44140625" style="71" customWidth="1"/>
    <col min="762" max="762" width="10.44140625" style="71" bestFit="1" customWidth="1"/>
    <col min="763" max="764" width="10.109375" style="71" customWidth="1"/>
    <col min="765" max="765" width="26.6640625" style="71" customWidth="1"/>
    <col min="766" max="766" width="54.33203125" style="71" bestFit="1" customWidth="1"/>
    <col min="767" max="1008" width="9.109375" style="71"/>
    <col min="1009" max="1009" width="8" style="71" customWidth="1"/>
    <col min="1010" max="1010" width="48.44140625" style="71" bestFit="1" customWidth="1"/>
    <col min="1011" max="1011" width="12.6640625" style="71" customWidth="1"/>
    <col min="1012" max="1012" width="9.44140625" style="71" customWidth="1"/>
    <col min="1013" max="1013" width="15.6640625" style="71" customWidth="1"/>
    <col min="1014" max="1014" width="12.33203125" style="71" customWidth="1"/>
    <col min="1015" max="1015" width="9.109375" style="71"/>
    <col min="1016" max="1016" width="16" style="71" customWidth="1"/>
    <col min="1017" max="1017" width="23.44140625" style="71" customWidth="1"/>
    <col min="1018" max="1018" width="10.44140625" style="71" bestFit="1" customWidth="1"/>
    <col min="1019" max="1020" width="10.109375" style="71" customWidth="1"/>
    <col min="1021" max="1021" width="26.6640625" style="71" customWidth="1"/>
    <col min="1022" max="1022" width="54.33203125" style="71" bestFit="1" customWidth="1"/>
    <col min="1023" max="1264" width="9.109375" style="71"/>
    <col min="1265" max="1265" width="8" style="71" customWidth="1"/>
    <col min="1266" max="1266" width="48.44140625" style="71" bestFit="1" customWidth="1"/>
    <col min="1267" max="1267" width="12.6640625" style="71" customWidth="1"/>
    <col min="1268" max="1268" width="9.44140625" style="71" customWidth="1"/>
    <col min="1269" max="1269" width="15.6640625" style="71" customWidth="1"/>
    <col min="1270" max="1270" width="12.33203125" style="71" customWidth="1"/>
    <col min="1271" max="1271" width="9.109375" style="71"/>
    <col min="1272" max="1272" width="16" style="71" customWidth="1"/>
    <col min="1273" max="1273" width="23.44140625" style="71" customWidth="1"/>
    <col min="1274" max="1274" width="10.44140625" style="71" bestFit="1" customWidth="1"/>
    <col min="1275" max="1276" width="10.109375" style="71" customWidth="1"/>
    <col min="1277" max="1277" width="26.6640625" style="71" customWidth="1"/>
    <col min="1278" max="1278" width="54.33203125" style="71" bestFit="1" customWidth="1"/>
    <col min="1279" max="1520" width="9.109375" style="71"/>
    <col min="1521" max="1521" width="8" style="71" customWidth="1"/>
    <col min="1522" max="1522" width="48.44140625" style="71" bestFit="1" customWidth="1"/>
    <col min="1523" max="1523" width="12.6640625" style="71" customWidth="1"/>
    <col min="1524" max="1524" width="9.44140625" style="71" customWidth="1"/>
    <col min="1525" max="1525" width="15.6640625" style="71" customWidth="1"/>
    <col min="1526" max="1526" width="12.33203125" style="71" customWidth="1"/>
    <col min="1527" max="1527" width="9.109375" style="71"/>
    <col min="1528" max="1528" width="16" style="71" customWidth="1"/>
    <col min="1529" max="1529" width="23.44140625" style="71" customWidth="1"/>
    <col min="1530" max="1530" width="10.44140625" style="71" bestFit="1" customWidth="1"/>
    <col min="1531" max="1532" width="10.109375" style="71" customWidth="1"/>
    <col min="1533" max="1533" width="26.6640625" style="71" customWidth="1"/>
    <col min="1534" max="1534" width="54.33203125" style="71" bestFit="1" customWidth="1"/>
    <col min="1535" max="1776" width="9.109375" style="71"/>
    <col min="1777" max="1777" width="8" style="71" customWidth="1"/>
    <col min="1778" max="1778" width="48.44140625" style="71" bestFit="1" customWidth="1"/>
    <col min="1779" max="1779" width="12.6640625" style="71" customWidth="1"/>
    <col min="1780" max="1780" width="9.44140625" style="71" customWidth="1"/>
    <col min="1781" max="1781" width="15.6640625" style="71" customWidth="1"/>
    <col min="1782" max="1782" width="12.33203125" style="71" customWidth="1"/>
    <col min="1783" max="1783" width="9.109375" style="71"/>
    <col min="1784" max="1784" width="16" style="71" customWidth="1"/>
    <col min="1785" max="1785" width="23.44140625" style="71" customWidth="1"/>
    <col min="1786" max="1786" width="10.44140625" style="71" bestFit="1" customWidth="1"/>
    <col min="1787" max="1788" width="10.109375" style="71" customWidth="1"/>
    <col min="1789" max="1789" width="26.6640625" style="71" customWidth="1"/>
    <col min="1790" max="1790" width="54.33203125" style="71" bestFit="1" customWidth="1"/>
    <col min="1791" max="2032" width="9.109375" style="71"/>
    <col min="2033" max="2033" width="8" style="71" customWidth="1"/>
    <col min="2034" max="2034" width="48.44140625" style="71" bestFit="1" customWidth="1"/>
    <col min="2035" max="2035" width="12.6640625" style="71" customWidth="1"/>
    <col min="2036" max="2036" width="9.44140625" style="71" customWidth="1"/>
    <col min="2037" max="2037" width="15.6640625" style="71" customWidth="1"/>
    <col min="2038" max="2038" width="12.33203125" style="71" customWidth="1"/>
    <col min="2039" max="2039" width="9.109375" style="71"/>
    <col min="2040" max="2040" width="16" style="71" customWidth="1"/>
    <col min="2041" max="2041" width="23.44140625" style="71" customWidth="1"/>
    <col min="2042" max="2042" width="10.44140625" style="71" bestFit="1" customWidth="1"/>
    <col min="2043" max="2044" width="10.109375" style="71" customWidth="1"/>
    <col min="2045" max="2045" width="26.6640625" style="71" customWidth="1"/>
    <col min="2046" max="2046" width="54.33203125" style="71" bestFit="1" customWidth="1"/>
    <col min="2047" max="2288" width="9.109375" style="71"/>
    <col min="2289" max="2289" width="8" style="71" customWidth="1"/>
    <col min="2290" max="2290" width="48.44140625" style="71" bestFit="1" customWidth="1"/>
    <col min="2291" max="2291" width="12.6640625" style="71" customWidth="1"/>
    <col min="2292" max="2292" width="9.44140625" style="71" customWidth="1"/>
    <col min="2293" max="2293" width="15.6640625" style="71" customWidth="1"/>
    <col min="2294" max="2294" width="12.33203125" style="71" customWidth="1"/>
    <col min="2295" max="2295" width="9.109375" style="71"/>
    <col min="2296" max="2296" width="16" style="71" customWidth="1"/>
    <col min="2297" max="2297" width="23.44140625" style="71" customWidth="1"/>
    <col min="2298" max="2298" width="10.44140625" style="71" bestFit="1" customWidth="1"/>
    <col min="2299" max="2300" width="10.109375" style="71" customWidth="1"/>
    <col min="2301" max="2301" width="26.6640625" style="71" customWidth="1"/>
    <col min="2302" max="2302" width="54.33203125" style="71" bestFit="1" customWidth="1"/>
    <col min="2303" max="2544" width="9.109375" style="71"/>
    <col min="2545" max="2545" width="8" style="71" customWidth="1"/>
    <col min="2546" max="2546" width="48.44140625" style="71" bestFit="1" customWidth="1"/>
    <col min="2547" max="2547" width="12.6640625" style="71" customWidth="1"/>
    <col min="2548" max="2548" width="9.44140625" style="71" customWidth="1"/>
    <col min="2549" max="2549" width="15.6640625" style="71" customWidth="1"/>
    <col min="2550" max="2550" width="12.33203125" style="71" customWidth="1"/>
    <col min="2551" max="2551" width="9.109375" style="71"/>
    <col min="2552" max="2552" width="16" style="71" customWidth="1"/>
    <col min="2553" max="2553" width="23.44140625" style="71" customWidth="1"/>
    <col min="2554" max="2554" width="10.44140625" style="71" bestFit="1" customWidth="1"/>
    <col min="2555" max="2556" width="10.109375" style="71" customWidth="1"/>
    <col min="2557" max="2557" width="26.6640625" style="71" customWidth="1"/>
    <col min="2558" max="2558" width="54.33203125" style="71" bestFit="1" customWidth="1"/>
    <col min="2559" max="2800" width="9.109375" style="71"/>
    <col min="2801" max="2801" width="8" style="71" customWidth="1"/>
    <col min="2802" max="2802" width="48.44140625" style="71" bestFit="1" customWidth="1"/>
    <col min="2803" max="2803" width="12.6640625" style="71" customWidth="1"/>
    <col min="2804" max="2804" width="9.44140625" style="71" customWidth="1"/>
    <col min="2805" max="2805" width="15.6640625" style="71" customWidth="1"/>
    <col min="2806" max="2806" width="12.33203125" style="71" customWidth="1"/>
    <col min="2807" max="2807" width="9.109375" style="71"/>
    <col min="2808" max="2808" width="16" style="71" customWidth="1"/>
    <col min="2809" max="2809" width="23.44140625" style="71" customWidth="1"/>
    <col min="2810" max="2810" width="10.44140625" style="71" bestFit="1" customWidth="1"/>
    <col min="2811" max="2812" width="10.109375" style="71" customWidth="1"/>
    <col min="2813" max="2813" width="26.6640625" style="71" customWidth="1"/>
    <col min="2814" max="2814" width="54.33203125" style="71" bestFit="1" customWidth="1"/>
    <col min="2815" max="3056" width="9.109375" style="71"/>
    <col min="3057" max="3057" width="8" style="71" customWidth="1"/>
    <col min="3058" max="3058" width="48.44140625" style="71" bestFit="1" customWidth="1"/>
    <col min="3059" max="3059" width="12.6640625" style="71" customWidth="1"/>
    <col min="3060" max="3060" width="9.44140625" style="71" customWidth="1"/>
    <col min="3061" max="3061" width="15.6640625" style="71" customWidth="1"/>
    <col min="3062" max="3062" width="12.33203125" style="71" customWidth="1"/>
    <col min="3063" max="3063" width="9.109375" style="71"/>
    <col min="3064" max="3064" width="16" style="71" customWidth="1"/>
    <col min="3065" max="3065" width="23.44140625" style="71" customWidth="1"/>
    <col min="3066" max="3066" width="10.44140625" style="71" bestFit="1" customWidth="1"/>
    <col min="3067" max="3068" width="10.109375" style="71" customWidth="1"/>
    <col min="3069" max="3069" width="26.6640625" style="71" customWidth="1"/>
    <col min="3070" max="3070" width="54.33203125" style="71" bestFit="1" customWidth="1"/>
    <col min="3071" max="3312" width="9.109375" style="71"/>
    <col min="3313" max="3313" width="8" style="71" customWidth="1"/>
    <col min="3314" max="3314" width="48.44140625" style="71" bestFit="1" customWidth="1"/>
    <col min="3315" max="3315" width="12.6640625" style="71" customWidth="1"/>
    <col min="3316" max="3316" width="9.44140625" style="71" customWidth="1"/>
    <col min="3317" max="3317" width="15.6640625" style="71" customWidth="1"/>
    <col min="3318" max="3318" width="12.33203125" style="71" customWidth="1"/>
    <col min="3319" max="3319" width="9.109375" style="71"/>
    <col min="3320" max="3320" width="16" style="71" customWidth="1"/>
    <col min="3321" max="3321" width="23.44140625" style="71" customWidth="1"/>
    <col min="3322" max="3322" width="10.44140625" style="71" bestFit="1" customWidth="1"/>
    <col min="3323" max="3324" width="10.109375" style="71" customWidth="1"/>
    <col min="3325" max="3325" width="26.6640625" style="71" customWidth="1"/>
    <col min="3326" max="3326" width="54.33203125" style="71" bestFit="1" customWidth="1"/>
    <col min="3327" max="3568" width="9.109375" style="71"/>
    <col min="3569" max="3569" width="8" style="71" customWidth="1"/>
    <col min="3570" max="3570" width="48.44140625" style="71" bestFit="1" customWidth="1"/>
    <col min="3571" max="3571" width="12.6640625" style="71" customWidth="1"/>
    <col min="3572" max="3572" width="9.44140625" style="71" customWidth="1"/>
    <col min="3573" max="3573" width="15.6640625" style="71" customWidth="1"/>
    <col min="3574" max="3574" width="12.33203125" style="71" customWidth="1"/>
    <col min="3575" max="3575" width="9.109375" style="71"/>
    <col min="3576" max="3576" width="16" style="71" customWidth="1"/>
    <col min="3577" max="3577" width="23.44140625" style="71" customWidth="1"/>
    <col min="3578" max="3578" width="10.44140625" style="71" bestFit="1" customWidth="1"/>
    <col min="3579" max="3580" width="10.109375" style="71" customWidth="1"/>
    <col min="3581" max="3581" width="26.6640625" style="71" customWidth="1"/>
    <col min="3582" max="3582" width="54.33203125" style="71" bestFit="1" customWidth="1"/>
    <col min="3583" max="3824" width="9.109375" style="71"/>
    <col min="3825" max="3825" width="8" style="71" customWidth="1"/>
    <col min="3826" max="3826" width="48.44140625" style="71" bestFit="1" customWidth="1"/>
    <col min="3827" max="3827" width="12.6640625" style="71" customWidth="1"/>
    <col min="3828" max="3828" width="9.44140625" style="71" customWidth="1"/>
    <col min="3829" max="3829" width="15.6640625" style="71" customWidth="1"/>
    <col min="3830" max="3830" width="12.33203125" style="71" customWidth="1"/>
    <col min="3831" max="3831" width="9.109375" style="71"/>
    <col min="3832" max="3832" width="16" style="71" customWidth="1"/>
    <col min="3833" max="3833" width="23.44140625" style="71" customWidth="1"/>
    <col min="3834" max="3834" width="10.44140625" style="71" bestFit="1" customWidth="1"/>
    <col min="3835" max="3836" width="10.109375" style="71" customWidth="1"/>
    <col min="3837" max="3837" width="26.6640625" style="71" customWidth="1"/>
    <col min="3838" max="3838" width="54.33203125" style="71" bestFit="1" customWidth="1"/>
    <col min="3839" max="4080" width="9.109375" style="71"/>
    <col min="4081" max="4081" width="8" style="71" customWidth="1"/>
    <col min="4082" max="4082" width="48.44140625" style="71" bestFit="1" customWidth="1"/>
    <col min="4083" max="4083" width="12.6640625" style="71" customWidth="1"/>
    <col min="4084" max="4084" width="9.44140625" style="71" customWidth="1"/>
    <col min="4085" max="4085" width="15.6640625" style="71" customWidth="1"/>
    <col min="4086" max="4086" width="12.33203125" style="71" customWidth="1"/>
    <col min="4087" max="4087" width="9.109375" style="71"/>
    <col min="4088" max="4088" width="16" style="71" customWidth="1"/>
    <col min="4089" max="4089" width="23.44140625" style="71" customWidth="1"/>
    <col min="4090" max="4090" width="10.44140625" style="71" bestFit="1" customWidth="1"/>
    <col min="4091" max="4092" width="10.109375" style="71" customWidth="1"/>
    <col min="4093" max="4093" width="26.6640625" style="71" customWidth="1"/>
    <col min="4094" max="4094" width="54.33203125" style="71" bestFit="1" customWidth="1"/>
    <col min="4095" max="4336" width="9.109375" style="71"/>
    <col min="4337" max="4337" width="8" style="71" customWidth="1"/>
    <col min="4338" max="4338" width="48.44140625" style="71" bestFit="1" customWidth="1"/>
    <col min="4339" max="4339" width="12.6640625" style="71" customWidth="1"/>
    <col min="4340" max="4340" width="9.44140625" style="71" customWidth="1"/>
    <col min="4341" max="4341" width="15.6640625" style="71" customWidth="1"/>
    <col min="4342" max="4342" width="12.33203125" style="71" customWidth="1"/>
    <col min="4343" max="4343" width="9.109375" style="71"/>
    <col min="4344" max="4344" width="16" style="71" customWidth="1"/>
    <col min="4345" max="4345" width="23.44140625" style="71" customWidth="1"/>
    <col min="4346" max="4346" width="10.44140625" style="71" bestFit="1" customWidth="1"/>
    <col min="4347" max="4348" width="10.109375" style="71" customWidth="1"/>
    <col min="4349" max="4349" width="26.6640625" style="71" customWidth="1"/>
    <col min="4350" max="4350" width="54.33203125" style="71" bestFit="1" customWidth="1"/>
    <col min="4351" max="4592" width="9.109375" style="71"/>
    <col min="4593" max="4593" width="8" style="71" customWidth="1"/>
    <col min="4594" max="4594" width="48.44140625" style="71" bestFit="1" customWidth="1"/>
    <col min="4595" max="4595" width="12.6640625" style="71" customWidth="1"/>
    <col min="4596" max="4596" width="9.44140625" style="71" customWidth="1"/>
    <col min="4597" max="4597" width="15.6640625" style="71" customWidth="1"/>
    <col min="4598" max="4598" width="12.33203125" style="71" customWidth="1"/>
    <col min="4599" max="4599" width="9.109375" style="71"/>
    <col min="4600" max="4600" width="16" style="71" customWidth="1"/>
    <col min="4601" max="4601" width="23.44140625" style="71" customWidth="1"/>
    <col min="4602" max="4602" width="10.44140625" style="71" bestFit="1" customWidth="1"/>
    <col min="4603" max="4604" width="10.109375" style="71" customWidth="1"/>
    <col min="4605" max="4605" width="26.6640625" style="71" customWidth="1"/>
    <col min="4606" max="4606" width="54.33203125" style="71" bestFit="1" customWidth="1"/>
    <col min="4607" max="4848" width="9.109375" style="71"/>
    <col min="4849" max="4849" width="8" style="71" customWidth="1"/>
    <col min="4850" max="4850" width="48.44140625" style="71" bestFit="1" customWidth="1"/>
    <col min="4851" max="4851" width="12.6640625" style="71" customWidth="1"/>
    <col min="4852" max="4852" width="9.44140625" style="71" customWidth="1"/>
    <col min="4853" max="4853" width="15.6640625" style="71" customWidth="1"/>
    <col min="4854" max="4854" width="12.33203125" style="71" customWidth="1"/>
    <col min="4855" max="4855" width="9.109375" style="71"/>
    <col min="4856" max="4856" width="16" style="71" customWidth="1"/>
    <col min="4857" max="4857" width="23.44140625" style="71" customWidth="1"/>
    <col min="4858" max="4858" width="10.44140625" style="71" bestFit="1" customWidth="1"/>
    <col min="4859" max="4860" width="10.109375" style="71" customWidth="1"/>
    <col min="4861" max="4861" width="26.6640625" style="71" customWidth="1"/>
    <col min="4862" max="4862" width="54.33203125" style="71" bestFit="1" customWidth="1"/>
    <col min="4863" max="5104" width="9.109375" style="71"/>
    <col min="5105" max="5105" width="8" style="71" customWidth="1"/>
    <col min="5106" max="5106" width="48.44140625" style="71" bestFit="1" customWidth="1"/>
    <col min="5107" max="5107" width="12.6640625" style="71" customWidth="1"/>
    <col min="5108" max="5108" width="9.44140625" style="71" customWidth="1"/>
    <col min="5109" max="5109" width="15.6640625" style="71" customWidth="1"/>
    <col min="5110" max="5110" width="12.33203125" style="71" customWidth="1"/>
    <col min="5111" max="5111" width="9.109375" style="71"/>
    <col min="5112" max="5112" width="16" style="71" customWidth="1"/>
    <col min="5113" max="5113" width="23.44140625" style="71" customWidth="1"/>
    <col min="5114" max="5114" width="10.44140625" style="71" bestFit="1" customWidth="1"/>
    <col min="5115" max="5116" width="10.109375" style="71" customWidth="1"/>
    <col min="5117" max="5117" width="26.6640625" style="71" customWidth="1"/>
    <col min="5118" max="5118" width="54.33203125" style="71" bestFit="1" customWidth="1"/>
    <col min="5119" max="5360" width="9.109375" style="71"/>
    <col min="5361" max="5361" width="8" style="71" customWidth="1"/>
    <col min="5362" max="5362" width="48.44140625" style="71" bestFit="1" customWidth="1"/>
    <col min="5363" max="5363" width="12.6640625" style="71" customWidth="1"/>
    <col min="5364" max="5364" width="9.44140625" style="71" customWidth="1"/>
    <col min="5365" max="5365" width="15.6640625" style="71" customWidth="1"/>
    <col min="5366" max="5366" width="12.33203125" style="71" customWidth="1"/>
    <col min="5367" max="5367" width="9.109375" style="71"/>
    <col min="5368" max="5368" width="16" style="71" customWidth="1"/>
    <col min="5369" max="5369" width="23.44140625" style="71" customWidth="1"/>
    <col min="5370" max="5370" width="10.44140625" style="71" bestFit="1" customWidth="1"/>
    <col min="5371" max="5372" width="10.109375" style="71" customWidth="1"/>
    <col min="5373" max="5373" width="26.6640625" style="71" customWidth="1"/>
    <col min="5374" max="5374" width="54.33203125" style="71" bestFit="1" customWidth="1"/>
    <col min="5375" max="5616" width="9.109375" style="71"/>
    <col min="5617" max="5617" width="8" style="71" customWidth="1"/>
    <col min="5618" max="5618" width="48.44140625" style="71" bestFit="1" customWidth="1"/>
    <col min="5619" max="5619" width="12.6640625" style="71" customWidth="1"/>
    <col min="5620" max="5620" width="9.44140625" style="71" customWidth="1"/>
    <col min="5621" max="5621" width="15.6640625" style="71" customWidth="1"/>
    <col min="5622" max="5622" width="12.33203125" style="71" customWidth="1"/>
    <col min="5623" max="5623" width="9.109375" style="71"/>
    <col min="5624" max="5624" width="16" style="71" customWidth="1"/>
    <col min="5625" max="5625" width="23.44140625" style="71" customWidth="1"/>
    <col min="5626" max="5626" width="10.44140625" style="71" bestFit="1" customWidth="1"/>
    <col min="5627" max="5628" width="10.109375" style="71" customWidth="1"/>
    <col min="5629" max="5629" width="26.6640625" style="71" customWidth="1"/>
    <col min="5630" max="5630" width="54.33203125" style="71" bestFit="1" customWidth="1"/>
    <col min="5631" max="5872" width="9.109375" style="71"/>
    <col min="5873" max="5873" width="8" style="71" customWidth="1"/>
    <col min="5874" max="5874" width="48.44140625" style="71" bestFit="1" customWidth="1"/>
    <col min="5875" max="5875" width="12.6640625" style="71" customWidth="1"/>
    <col min="5876" max="5876" width="9.44140625" style="71" customWidth="1"/>
    <col min="5877" max="5877" width="15.6640625" style="71" customWidth="1"/>
    <col min="5878" max="5878" width="12.33203125" style="71" customWidth="1"/>
    <col min="5879" max="5879" width="9.109375" style="71"/>
    <col min="5880" max="5880" width="16" style="71" customWidth="1"/>
    <col min="5881" max="5881" width="23.44140625" style="71" customWidth="1"/>
    <col min="5882" max="5882" width="10.44140625" style="71" bestFit="1" customWidth="1"/>
    <col min="5883" max="5884" width="10.109375" style="71" customWidth="1"/>
    <col min="5885" max="5885" width="26.6640625" style="71" customWidth="1"/>
    <col min="5886" max="5886" width="54.33203125" style="71" bestFit="1" customWidth="1"/>
    <col min="5887" max="6128" width="9.109375" style="71"/>
    <col min="6129" max="6129" width="8" style="71" customWidth="1"/>
    <col min="6130" max="6130" width="48.44140625" style="71" bestFit="1" customWidth="1"/>
    <col min="6131" max="6131" width="12.6640625" style="71" customWidth="1"/>
    <col min="6132" max="6132" width="9.44140625" style="71" customWidth="1"/>
    <col min="6133" max="6133" width="15.6640625" style="71" customWidth="1"/>
    <col min="6134" max="6134" width="12.33203125" style="71" customWidth="1"/>
    <col min="6135" max="6135" width="9.109375" style="71"/>
    <col min="6136" max="6136" width="16" style="71" customWidth="1"/>
    <col min="6137" max="6137" width="23.44140625" style="71" customWidth="1"/>
    <col min="6138" max="6138" width="10.44140625" style="71" bestFit="1" customWidth="1"/>
    <col min="6139" max="6140" width="10.109375" style="71" customWidth="1"/>
    <col min="6141" max="6141" width="26.6640625" style="71" customWidth="1"/>
    <col min="6142" max="6142" width="54.33203125" style="71" bestFit="1" customWidth="1"/>
    <col min="6143" max="6384" width="9.109375" style="71"/>
    <col min="6385" max="6385" width="8" style="71" customWidth="1"/>
    <col min="6386" max="6386" width="48.44140625" style="71" bestFit="1" customWidth="1"/>
    <col min="6387" max="6387" width="12.6640625" style="71" customWidth="1"/>
    <col min="6388" max="6388" width="9.44140625" style="71" customWidth="1"/>
    <col min="6389" max="6389" width="15.6640625" style="71" customWidth="1"/>
    <col min="6390" max="6390" width="12.33203125" style="71" customWidth="1"/>
    <col min="6391" max="6391" width="9.109375" style="71"/>
    <col min="6392" max="6392" width="16" style="71" customWidth="1"/>
    <col min="6393" max="6393" width="23.44140625" style="71" customWidth="1"/>
    <col min="6394" max="6394" width="10.44140625" style="71" bestFit="1" customWidth="1"/>
    <col min="6395" max="6396" width="10.109375" style="71" customWidth="1"/>
    <col min="6397" max="6397" width="26.6640625" style="71" customWidth="1"/>
    <col min="6398" max="6398" width="54.33203125" style="71" bestFit="1" customWidth="1"/>
    <col min="6399" max="6640" width="9.109375" style="71"/>
    <col min="6641" max="6641" width="8" style="71" customWidth="1"/>
    <col min="6642" max="6642" width="48.44140625" style="71" bestFit="1" customWidth="1"/>
    <col min="6643" max="6643" width="12.6640625" style="71" customWidth="1"/>
    <col min="6644" max="6644" width="9.44140625" style="71" customWidth="1"/>
    <col min="6645" max="6645" width="15.6640625" style="71" customWidth="1"/>
    <col min="6646" max="6646" width="12.33203125" style="71" customWidth="1"/>
    <col min="6647" max="6647" width="9.109375" style="71"/>
    <col min="6648" max="6648" width="16" style="71" customWidth="1"/>
    <col min="6649" max="6649" width="23.44140625" style="71" customWidth="1"/>
    <col min="6650" max="6650" width="10.44140625" style="71" bestFit="1" customWidth="1"/>
    <col min="6651" max="6652" width="10.109375" style="71" customWidth="1"/>
    <col min="6653" max="6653" width="26.6640625" style="71" customWidth="1"/>
    <col min="6654" max="6654" width="54.33203125" style="71" bestFit="1" customWidth="1"/>
    <col min="6655" max="6896" width="9.109375" style="71"/>
    <col min="6897" max="6897" width="8" style="71" customWidth="1"/>
    <col min="6898" max="6898" width="48.44140625" style="71" bestFit="1" customWidth="1"/>
    <col min="6899" max="6899" width="12.6640625" style="71" customWidth="1"/>
    <col min="6900" max="6900" width="9.44140625" style="71" customWidth="1"/>
    <col min="6901" max="6901" width="15.6640625" style="71" customWidth="1"/>
    <col min="6902" max="6902" width="12.33203125" style="71" customWidth="1"/>
    <col min="6903" max="6903" width="9.109375" style="71"/>
    <col min="6904" max="6904" width="16" style="71" customWidth="1"/>
    <col min="6905" max="6905" width="23.44140625" style="71" customWidth="1"/>
    <col min="6906" max="6906" width="10.44140625" style="71" bestFit="1" customWidth="1"/>
    <col min="6907" max="6908" width="10.109375" style="71" customWidth="1"/>
    <col min="6909" max="6909" width="26.6640625" style="71" customWidth="1"/>
    <col min="6910" max="6910" width="54.33203125" style="71" bestFit="1" customWidth="1"/>
    <col min="6911" max="7152" width="9.109375" style="71"/>
    <col min="7153" max="7153" width="8" style="71" customWidth="1"/>
    <col min="7154" max="7154" width="48.44140625" style="71" bestFit="1" customWidth="1"/>
    <col min="7155" max="7155" width="12.6640625" style="71" customWidth="1"/>
    <col min="7156" max="7156" width="9.44140625" style="71" customWidth="1"/>
    <col min="7157" max="7157" width="15.6640625" style="71" customWidth="1"/>
    <col min="7158" max="7158" width="12.33203125" style="71" customWidth="1"/>
    <col min="7159" max="7159" width="9.109375" style="71"/>
    <col min="7160" max="7160" width="16" style="71" customWidth="1"/>
    <col min="7161" max="7161" width="23.44140625" style="71" customWidth="1"/>
    <col min="7162" max="7162" width="10.44140625" style="71" bestFit="1" customWidth="1"/>
    <col min="7163" max="7164" width="10.109375" style="71" customWidth="1"/>
    <col min="7165" max="7165" width="26.6640625" style="71" customWidth="1"/>
    <col min="7166" max="7166" width="54.33203125" style="71" bestFit="1" customWidth="1"/>
    <col min="7167" max="7408" width="9.109375" style="71"/>
    <col min="7409" max="7409" width="8" style="71" customWidth="1"/>
    <col min="7410" max="7410" width="48.44140625" style="71" bestFit="1" customWidth="1"/>
    <col min="7411" max="7411" width="12.6640625" style="71" customWidth="1"/>
    <col min="7412" max="7412" width="9.44140625" style="71" customWidth="1"/>
    <col min="7413" max="7413" width="15.6640625" style="71" customWidth="1"/>
    <col min="7414" max="7414" width="12.33203125" style="71" customWidth="1"/>
    <col min="7415" max="7415" width="9.109375" style="71"/>
    <col min="7416" max="7416" width="16" style="71" customWidth="1"/>
    <col min="7417" max="7417" width="23.44140625" style="71" customWidth="1"/>
    <col min="7418" max="7418" width="10.44140625" style="71" bestFit="1" customWidth="1"/>
    <col min="7419" max="7420" width="10.109375" style="71" customWidth="1"/>
    <col min="7421" max="7421" width="26.6640625" style="71" customWidth="1"/>
    <col min="7422" max="7422" width="54.33203125" style="71" bestFit="1" customWidth="1"/>
    <col min="7423" max="7664" width="9.109375" style="71"/>
    <col min="7665" max="7665" width="8" style="71" customWidth="1"/>
    <col min="7666" max="7666" width="48.44140625" style="71" bestFit="1" customWidth="1"/>
    <col min="7667" max="7667" width="12.6640625" style="71" customWidth="1"/>
    <col min="7668" max="7668" width="9.44140625" style="71" customWidth="1"/>
    <col min="7669" max="7669" width="15.6640625" style="71" customWidth="1"/>
    <col min="7670" max="7670" width="12.33203125" style="71" customWidth="1"/>
    <col min="7671" max="7671" width="9.109375" style="71"/>
    <col min="7672" max="7672" width="16" style="71" customWidth="1"/>
    <col min="7673" max="7673" width="23.44140625" style="71" customWidth="1"/>
    <col min="7674" max="7674" width="10.44140625" style="71" bestFit="1" customWidth="1"/>
    <col min="7675" max="7676" width="10.109375" style="71" customWidth="1"/>
    <col min="7677" max="7677" width="26.6640625" style="71" customWidth="1"/>
    <col min="7678" max="7678" width="54.33203125" style="71" bestFit="1" customWidth="1"/>
    <col min="7679" max="7920" width="9.109375" style="71"/>
    <col min="7921" max="7921" width="8" style="71" customWidth="1"/>
    <col min="7922" max="7922" width="48.44140625" style="71" bestFit="1" customWidth="1"/>
    <col min="7923" max="7923" width="12.6640625" style="71" customWidth="1"/>
    <col min="7924" max="7924" width="9.44140625" style="71" customWidth="1"/>
    <col min="7925" max="7925" width="15.6640625" style="71" customWidth="1"/>
    <col min="7926" max="7926" width="12.33203125" style="71" customWidth="1"/>
    <col min="7927" max="7927" width="9.109375" style="71"/>
    <col min="7928" max="7928" width="16" style="71" customWidth="1"/>
    <col min="7929" max="7929" width="23.44140625" style="71" customWidth="1"/>
    <col min="7930" max="7930" width="10.44140625" style="71" bestFit="1" customWidth="1"/>
    <col min="7931" max="7932" width="10.109375" style="71" customWidth="1"/>
    <col min="7933" max="7933" width="26.6640625" style="71" customWidth="1"/>
    <col min="7934" max="7934" width="54.33203125" style="71" bestFit="1" customWidth="1"/>
    <col min="7935" max="8176" width="9.109375" style="71"/>
    <col min="8177" max="8177" width="8" style="71" customWidth="1"/>
    <col min="8178" max="8178" width="48.44140625" style="71" bestFit="1" customWidth="1"/>
    <col min="8179" max="8179" width="12.6640625" style="71" customWidth="1"/>
    <col min="8180" max="8180" width="9.44140625" style="71" customWidth="1"/>
    <col min="8181" max="8181" width="15.6640625" style="71" customWidth="1"/>
    <col min="8182" max="8182" width="12.33203125" style="71" customWidth="1"/>
    <col min="8183" max="8183" width="9.109375" style="71"/>
    <col min="8184" max="8184" width="16" style="71" customWidth="1"/>
    <col min="8185" max="8185" width="23.44140625" style="71" customWidth="1"/>
    <col min="8186" max="8186" width="10.44140625" style="71" bestFit="1" customWidth="1"/>
    <col min="8187" max="8188" width="10.109375" style="71" customWidth="1"/>
    <col min="8189" max="8189" width="26.6640625" style="71" customWidth="1"/>
    <col min="8190" max="8190" width="54.33203125" style="71" bestFit="1" customWidth="1"/>
    <col min="8191" max="8432" width="9.109375" style="71"/>
    <col min="8433" max="8433" width="8" style="71" customWidth="1"/>
    <col min="8434" max="8434" width="48.44140625" style="71" bestFit="1" customWidth="1"/>
    <col min="8435" max="8435" width="12.6640625" style="71" customWidth="1"/>
    <col min="8436" max="8436" width="9.44140625" style="71" customWidth="1"/>
    <col min="8437" max="8437" width="15.6640625" style="71" customWidth="1"/>
    <col min="8438" max="8438" width="12.33203125" style="71" customWidth="1"/>
    <col min="8439" max="8439" width="9.109375" style="71"/>
    <col min="8440" max="8440" width="16" style="71" customWidth="1"/>
    <col min="8441" max="8441" width="23.44140625" style="71" customWidth="1"/>
    <col min="8442" max="8442" width="10.44140625" style="71" bestFit="1" customWidth="1"/>
    <col min="8443" max="8444" width="10.109375" style="71" customWidth="1"/>
    <col min="8445" max="8445" width="26.6640625" style="71" customWidth="1"/>
    <col min="8446" max="8446" width="54.33203125" style="71" bestFit="1" customWidth="1"/>
    <col min="8447" max="8688" width="9.109375" style="71"/>
    <col min="8689" max="8689" width="8" style="71" customWidth="1"/>
    <col min="8690" max="8690" width="48.44140625" style="71" bestFit="1" customWidth="1"/>
    <col min="8691" max="8691" width="12.6640625" style="71" customWidth="1"/>
    <col min="8692" max="8692" width="9.44140625" style="71" customWidth="1"/>
    <col min="8693" max="8693" width="15.6640625" style="71" customWidth="1"/>
    <col min="8694" max="8694" width="12.33203125" style="71" customWidth="1"/>
    <col min="8695" max="8695" width="9.109375" style="71"/>
    <col min="8696" max="8696" width="16" style="71" customWidth="1"/>
    <col min="8697" max="8697" width="23.44140625" style="71" customWidth="1"/>
    <col min="8698" max="8698" width="10.44140625" style="71" bestFit="1" customWidth="1"/>
    <col min="8699" max="8700" width="10.109375" style="71" customWidth="1"/>
    <col min="8701" max="8701" width="26.6640625" style="71" customWidth="1"/>
    <col min="8702" max="8702" width="54.33203125" style="71" bestFit="1" customWidth="1"/>
    <col min="8703" max="8944" width="9.109375" style="71"/>
    <col min="8945" max="8945" width="8" style="71" customWidth="1"/>
    <col min="8946" max="8946" width="48.44140625" style="71" bestFit="1" customWidth="1"/>
    <col min="8947" max="8947" width="12.6640625" style="71" customWidth="1"/>
    <col min="8948" max="8948" width="9.44140625" style="71" customWidth="1"/>
    <col min="8949" max="8949" width="15.6640625" style="71" customWidth="1"/>
    <col min="8950" max="8950" width="12.33203125" style="71" customWidth="1"/>
    <col min="8951" max="8951" width="9.109375" style="71"/>
    <col min="8952" max="8952" width="16" style="71" customWidth="1"/>
    <col min="8953" max="8953" width="23.44140625" style="71" customWidth="1"/>
    <col min="8954" max="8954" width="10.44140625" style="71" bestFit="1" customWidth="1"/>
    <col min="8955" max="8956" width="10.109375" style="71" customWidth="1"/>
    <col min="8957" max="8957" width="26.6640625" style="71" customWidth="1"/>
    <col min="8958" max="8958" width="54.33203125" style="71" bestFit="1" customWidth="1"/>
    <col min="8959" max="9200" width="9.109375" style="71"/>
    <col min="9201" max="9201" width="8" style="71" customWidth="1"/>
    <col min="9202" max="9202" width="48.44140625" style="71" bestFit="1" customWidth="1"/>
    <col min="9203" max="9203" width="12.6640625" style="71" customWidth="1"/>
    <col min="9204" max="9204" width="9.44140625" style="71" customWidth="1"/>
    <col min="9205" max="9205" width="15.6640625" style="71" customWidth="1"/>
    <col min="9206" max="9206" width="12.33203125" style="71" customWidth="1"/>
    <col min="9207" max="9207" width="9.109375" style="71"/>
    <col min="9208" max="9208" width="16" style="71" customWidth="1"/>
    <col min="9209" max="9209" width="23.44140625" style="71" customWidth="1"/>
    <col min="9210" max="9210" width="10.44140625" style="71" bestFit="1" customWidth="1"/>
    <col min="9211" max="9212" width="10.109375" style="71" customWidth="1"/>
    <col min="9213" max="9213" width="26.6640625" style="71" customWidth="1"/>
    <col min="9214" max="9214" width="54.33203125" style="71" bestFit="1" customWidth="1"/>
    <col min="9215" max="9456" width="9.109375" style="71"/>
    <col min="9457" max="9457" width="8" style="71" customWidth="1"/>
    <col min="9458" max="9458" width="48.44140625" style="71" bestFit="1" customWidth="1"/>
    <col min="9459" max="9459" width="12.6640625" style="71" customWidth="1"/>
    <col min="9460" max="9460" width="9.44140625" style="71" customWidth="1"/>
    <col min="9461" max="9461" width="15.6640625" style="71" customWidth="1"/>
    <col min="9462" max="9462" width="12.33203125" style="71" customWidth="1"/>
    <col min="9463" max="9463" width="9.109375" style="71"/>
    <col min="9464" max="9464" width="16" style="71" customWidth="1"/>
    <col min="9465" max="9465" width="23.44140625" style="71" customWidth="1"/>
    <col min="9466" max="9466" width="10.44140625" style="71" bestFit="1" customWidth="1"/>
    <col min="9467" max="9468" width="10.109375" style="71" customWidth="1"/>
    <col min="9469" max="9469" width="26.6640625" style="71" customWidth="1"/>
    <col min="9470" max="9470" width="54.33203125" style="71" bestFit="1" customWidth="1"/>
    <col min="9471" max="9712" width="9.109375" style="71"/>
    <col min="9713" max="9713" width="8" style="71" customWidth="1"/>
    <col min="9714" max="9714" width="48.44140625" style="71" bestFit="1" customWidth="1"/>
    <col min="9715" max="9715" width="12.6640625" style="71" customWidth="1"/>
    <col min="9716" max="9716" width="9.44140625" style="71" customWidth="1"/>
    <col min="9717" max="9717" width="15.6640625" style="71" customWidth="1"/>
    <col min="9718" max="9718" width="12.33203125" style="71" customWidth="1"/>
    <col min="9719" max="9719" width="9.109375" style="71"/>
    <col min="9720" max="9720" width="16" style="71" customWidth="1"/>
    <col min="9721" max="9721" width="23.44140625" style="71" customWidth="1"/>
    <col min="9722" max="9722" width="10.44140625" style="71" bestFit="1" customWidth="1"/>
    <col min="9723" max="9724" width="10.109375" style="71" customWidth="1"/>
    <col min="9725" max="9725" width="26.6640625" style="71" customWidth="1"/>
    <col min="9726" max="9726" width="54.33203125" style="71" bestFit="1" customWidth="1"/>
    <col min="9727" max="9968" width="9.109375" style="71"/>
    <col min="9969" max="9969" width="8" style="71" customWidth="1"/>
    <col min="9970" max="9970" width="48.44140625" style="71" bestFit="1" customWidth="1"/>
    <col min="9971" max="9971" width="12.6640625" style="71" customWidth="1"/>
    <col min="9972" max="9972" width="9.44140625" style="71" customWidth="1"/>
    <col min="9973" max="9973" width="15.6640625" style="71" customWidth="1"/>
    <col min="9974" max="9974" width="12.33203125" style="71" customWidth="1"/>
    <col min="9975" max="9975" width="9.109375" style="71"/>
    <col min="9976" max="9976" width="16" style="71" customWidth="1"/>
    <col min="9977" max="9977" width="23.44140625" style="71" customWidth="1"/>
    <col min="9978" max="9978" width="10.44140625" style="71" bestFit="1" customWidth="1"/>
    <col min="9979" max="9980" width="10.109375" style="71" customWidth="1"/>
    <col min="9981" max="9981" width="26.6640625" style="71" customWidth="1"/>
    <col min="9982" max="9982" width="54.33203125" style="71" bestFit="1" customWidth="1"/>
    <col min="9983" max="10224" width="9.109375" style="71"/>
    <col min="10225" max="10225" width="8" style="71" customWidth="1"/>
    <col min="10226" max="10226" width="48.44140625" style="71" bestFit="1" customWidth="1"/>
    <col min="10227" max="10227" width="12.6640625" style="71" customWidth="1"/>
    <col min="10228" max="10228" width="9.44140625" style="71" customWidth="1"/>
    <col min="10229" max="10229" width="15.6640625" style="71" customWidth="1"/>
    <col min="10230" max="10230" width="12.33203125" style="71" customWidth="1"/>
    <col min="10231" max="10231" width="9.109375" style="71"/>
    <col min="10232" max="10232" width="16" style="71" customWidth="1"/>
    <col min="10233" max="10233" width="23.44140625" style="71" customWidth="1"/>
    <col min="10234" max="10234" width="10.44140625" style="71" bestFit="1" customWidth="1"/>
    <col min="10235" max="10236" width="10.109375" style="71" customWidth="1"/>
    <col min="10237" max="10237" width="26.6640625" style="71" customWidth="1"/>
    <col min="10238" max="10238" width="54.33203125" style="71" bestFit="1" customWidth="1"/>
    <col min="10239" max="10480" width="9.109375" style="71"/>
    <col min="10481" max="10481" width="8" style="71" customWidth="1"/>
    <col min="10482" max="10482" width="48.44140625" style="71" bestFit="1" customWidth="1"/>
    <col min="10483" max="10483" width="12.6640625" style="71" customWidth="1"/>
    <col min="10484" max="10484" width="9.44140625" style="71" customWidth="1"/>
    <col min="10485" max="10485" width="15.6640625" style="71" customWidth="1"/>
    <col min="10486" max="10486" width="12.33203125" style="71" customWidth="1"/>
    <col min="10487" max="10487" width="9.109375" style="71"/>
    <col min="10488" max="10488" width="16" style="71" customWidth="1"/>
    <col min="10489" max="10489" width="23.44140625" style="71" customWidth="1"/>
    <col min="10490" max="10490" width="10.44140625" style="71" bestFit="1" customWidth="1"/>
    <col min="10491" max="10492" width="10.109375" style="71" customWidth="1"/>
    <col min="10493" max="10493" width="26.6640625" style="71" customWidth="1"/>
    <col min="10494" max="10494" width="54.33203125" style="71" bestFit="1" customWidth="1"/>
    <col min="10495" max="10736" width="9.109375" style="71"/>
    <col min="10737" max="10737" width="8" style="71" customWidth="1"/>
    <col min="10738" max="10738" width="48.44140625" style="71" bestFit="1" customWidth="1"/>
    <col min="10739" max="10739" width="12.6640625" style="71" customWidth="1"/>
    <col min="10740" max="10740" width="9.44140625" style="71" customWidth="1"/>
    <col min="10741" max="10741" width="15.6640625" style="71" customWidth="1"/>
    <col min="10742" max="10742" width="12.33203125" style="71" customWidth="1"/>
    <col min="10743" max="10743" width="9.109375" style="71"/>
    <col min="10744" max="10744" width="16" style="71" customWidth="1"/>
    <col min="10745" max="10745" width="23.44140625" style="71" customWidth="1"/>
    <col min="10746" max="10746" width="10.44140625" style="71" bestFit="1" customWidth="1"/>
    <col min="10747" max="10748" width="10.109375" style="71" customWidth="1"/>
    <col min="10749" max="10749" width="26.6640625" style="71" customWidth="1"/>
    <col min="10750" max="10750" width="54.33203125" style="71" bestFit="1" customWidth="1"/>
    <col min="10751" max="10992" width="9.109375" style="71"/>
    <col min="10993" max="10993" width="8" style="71" customWidth="1"/>
    <col min="10994" max="10994" width="48.44140625" style="71" bestFit="1" customWidth="1"/>
    <col min="10995" max="10995" width="12.6640625" style="71" customWidth="1"/>
    <col min="10996" max="10996" width="9.44140625" style="71" customWidth="1"/>
    <col min="10997" max="10997" width="15.6640625" style="71" customWidth="1"/>
    <col min="10998" max="10998" width="12.33203125" style="71" customWidth="1"/>
    <col min="10999" max="10999" width="9.109375" style="71"/>
    <col min="11000" max="11000" width="16" style="71" customWidth="1"/>
    <col min="11001" max="11001" width="23.44140625" style="71" customWidth="1"/>
    <col min="11002" max="11002" width="10.44140625" style="71" bestFit="1" customWidth="1"/>
    <col min="11003" max="11004" width="10.109375" style="71" customWidth="1"/>
    <col min="11005" max="11005" width="26.6640625" style="71" customWidth="1"/>
    <col min="11006" max="11006" width="54.33203125" style="71" bestFit="1" customWidth="1"/>
    <col min="11007" max="11248" width="9.109375" style="71"/>
    <col min="11249" max="11249" width="8" style="71" customWidth="1"/>
    <col min="11250" max="11250" width="48.44140625" style="71" bestFit="1" customWidth="1"/>
    <col min="11251" max="11251" width="12.6640625" style="71" customWidth="1"/>
    <col min="11252" max="11252" width="9.44140625" style="71" customWidth="1"/>
    <col min="11253" max="11253" width="15.6640625" style="71" customWidth="1"/>
    <col min="11254" max="11254" width="12.33203125" style="71" customWidth="1"/>
    <col min="11255" max="11255" width="9.109375" style="71"/>
    <col min="11256" max="11256" width="16" style="71" customWidth="1"/>
    <col min="11257" max="11257" width="23.44140625" style="71" customWidth="1"/>
    <col min="11258" max="11258" width="10.44140625" style="71" bestFit="1" customWidth="1"/>
    <col min="11259" max="11260" width="10.109375" style="71" customWidth="1"/>
    <col min="11261" max="11261" width="26.6640625" style="71" customWidth="1"/>
    <col min="11262" max="11262" width="54.33203125" style="71" bestFit="1" customWidth="1"/>
    <col min="11263" max="11504" width="9.109375" style="71"/>
    <col min="11505" max="11505" width="8" style="71" customWidth="1"/>
    <col min="11506" max="11506" width="48.44140625" style="71" bestFit="1" customWidth="1"/>
    <col min="11507" max="11507" width="12.6640625" style="71" customWidth="1"/>
    <col min="11508" max="11508" width="9.44140625" style="71" customWidth="1"/>
    <col min="11509" max="11509" width="15.6640625" style="71" customWidth="1"/>
    <col min="11510" max="11510" width="12.33203125" style="71" customWidth="1"/>
    <col min="11511" max="11511" width="9.109375" style="71"/>
    <col min="11512" max="11512" width="16" style="71" customWidth="1"/>
    <col min="11513" max="11513" width="23.44140625" style="71" customWidth="1"/>
    <col min="11514" max="11514" width="10.44140625" style="71" bestFit="1" customWidth="1"/>
    <col min="11515" max="11516" width="10.109375" style="71" customWidth="1"/>
    <col min="11517" max="11517" width="26.6640625" style="71" customWidth="1"/>
    <col min="11518" max="11518" width="54.33203125" style="71" bestFit="1" customWidth="1"/>
    <col min="11519" max="11760" width="9.109375" style="71"/>
    <col min="11761" max="11761" width="8" style="71" customWidth="1"/>
    <col min="11762" max="11762" width="48.44140625" style="71" bestFit="1" customWidth="1"/>
    <col min="11763" max="11763" width="12.6640625" style="71" customWidth="1"/>
    <col min="11764" max="11764" width="9.44140625" style="71" customWidth="1"/>
    <col min="11765" max="11765" width="15.6640625" style="71" customWidth="1"/>
    <col min="11766" max="11766" width="12.33203125" style="71" customWidth="1"/>
    <col min="11767" max="11767" width="9.109375" style="71"/>
    <col min="11768" max="11768" width="16" style="71" customWidth="1"/>
    <col min="11769" max="11769" width="23.44140625" style="71" customWidth="1"/>
    <col min="11770" max="11770" width="10.44140625" style="71" bestFit="1" customWidth="1"/>
    <col min="11771" max="11772" width="10.109375" style="71" customWidth="1"/>
    <col min="11773" max="11773" width="26.6640625" style="71" customWidth="1"/>
    <col min="11774" max="11774" width="54.33203125" style="71" bestFit="1" customWidth="1"/>
    <col min="11775" max="12016" width="9.109375" style="71"/>
    <col min="12017" max="12017" width="8" style="71" customWidth="1"/>
    <col min="12018" max="12018" width="48.44140625" style="71" bestFit="1" customWidth="1"/>
    <col min="12019" max="12019" width="12.6640625" style="71" customWidth="1"/>
    <col min="12020" max="12020" width="9.44140625" style="71" customWidth="1"/>
    <col min="12021" max="12021" width="15.6640625" style="71" customWidth="1"/>
    <col min="12022" max="12022" width="12.33203125" style="71" customWidth="1"/>
    <col min="12023" max="12023" width="9.109375" style="71"/>
    <col min="12024" max="12024" width="16" style="71" customWidth="1"/>
    <col min="12025" max="12025" width="23.44140625" style="71" customWidth="1"/>
    <col min="12026" max="12026" width="10.44140625" style="71" bestFit="1" customWidth="1"/>
    <col min="12027" max="12028" width="10.109375" style="71" customWidth="1"/>
    <col min="12029" max="12029" width="26.6640625" style="71" customWidth="1"/>
    <col min="12030" max="12030" width="54.33203125" style="71" bestFit="1" customWidth="1"/>
    <col min="12031" max="12272" width="9.109375" style="71"/>
    <col min="12273" max="12273" width="8" style="71" customWidth="1"/>
    <col min="12274" max="12274" width="48.44140625" style="71" bestFit="1" customWidth="1"/>
    <col min="12275" max="12275" width="12.6640625" style="71" customWidth="1"/>
    <col min="12276" max="12276" width="9.44140625" style="71" customWidth="1"/>
    <col min="12277" max="12277" width="15.6640625" style="71" customWidth="1"/>
    <col min="12278" max="12278" width="12.33203125" style="71" customWidth="1"/>
    <col min="12279" max="12279" width="9.109375" style="71"/>
    <col min="12280" max="12280" width="16" style="71" customWidth="1"/>
    <col min="12281" max="12281" width="23.44140625" style="71" customWidth="1"/>
    <col min="12282" max="12282" width="10.44140625" style="71" bestFit="1" customWidth="1"/>
    <col min="12283" max="12284" width="10.109375" style="71" customWidth="1"/>
    <col min="12285" max="12285" width="26.6640625" style="71" customWidth="1"/>
    <col min="12286" max="12286" width="54.33203125" style="71" bestFit="1" customWidth="1"/>
    <col min="12287" max="12528" width="9.109375" style="71"/>
    <col min="12529" max="12529" width="8" style="71" customWidth="1"/>
    <col min="12530" max="12530" width="48.44140625" style="71" bestFit="1" customWidth="1"/>
    <col min="12531" max="12531" width="12.6640625" style="71" customWidth="1"/>
    <col min="12532" max="12532" width="9.44140625" style="71" customWidth="1"/>
    <col min="12533" max="12533" width="15.6640625" style="71" customWidth="1"/>
    <col min="12534" max="12534" width="12.33203125" style="71" customWidth="1"/>
    <col min="12535" max="12535" width="9.109375" style="71"/>
    <col min="12536" max="12536" width="16" style="71" customWidth="1"/>
    <col min="12537" max="12537" width="23.44140625" style="71" customWidth="1"/>
    <col min="12538" max="12538" width="10.44140625" style="71" bestFit="1" customWidth="1"/>
    <col min="12539" max="12540" width="10.109375" style="71" customWidth="1"/>
    <col min="12541" max="12541" width="26.6640625" style="71" customWidth="1"/>
    <col min="12542" max="12542" width="54.33203125" style="71" bestFit="1" customWidth="1"/>
    <col min="12543" max="12784" width="9.109375" style="71"/>
    <col min="12785" max="12785" width="8" style="71" customWidth="1"/>
    <col min="12786" max="12786" width="48.44140625" style="71" bestFit="1" customWidth="1"/>
    <col min="12787" max="12787" width="12.6640625" style="71" customWidth="1"/>
    <col min="12788" max="12788" width="9.44140625" style="71" customWidth="1"/>
    <col min="12789" max="12789" width="15.6640625" style="71" customWidth="1"/>
    <col min="12790" max="12790" width="12.33203125" style="71" customWidth="1"/>
    <col min="12791" max="12791" width="9.109375" style="71"/>
    <col min="12792" max="12792" width="16" style="71" customWidth="1"/>
    <col min="12793" max="12793" width="23.44140625" style="71" customWidth="1"/>
    <col min="12794" max="12794" width="10.44140625" style="71" bestFit="1" customWidth="1"/>
    <col min="12795" max="12796" width="10.109375" style="71" customWidth="1"/>
    <col min="12797" max="12797" width="26.6640625" style="71" customWidth="1"/>
    <col min="12798" max="12798" width="54.33203125" style="71" bestFit="1" customWidth="1"/>
    <col min="12799" max="13040" width="9.109375" style="71"/>
    <col min="13041" max="13041" width="8" style="71" customWidth="1"/>
    <col min="13042" max="13042" width="48.44140625" style="71" bestFit="1" customWidth="1"/>
    <col min="13043" max="13043" width="12.6640625" style="71" customWidth="1"/>
    <col min="13044" max="13044" width="9.44140625" style="71" customWidth="1"/>
    <col min="13045" max="13045" width="15.6640625" style="71" customWidth="1"/>
    <col min="13046" max="13046" width="12.33203125" style="71" customWidth="1"/>
    <col min="13047" max="13047" width="9.109375" style="71"/>
    <col min="13048" max="13048" width="16" style="71" customWidth="1"/>
    <col min="13049" max="13049" width="23.44140625" style="71" customWidth="1"/>
    <col min="13050" max="13050" width="10.44140625" style="71" bestFit="1" customWidth="1"/>
    <col min="13051" max="13052" width="10.109375" style="71" customWidth="1"/>
    <col min="13053" max="13053" width="26.6640625" style="71" customWidth="1"/>
    <col min="13054" max="13054" width="54.33203125" style="71" bestFit="1" customWidth="1"/>
    <col min="13055" max="13296" width="9.109375" style="71"/>
    <col min="13297" max="13297" width="8" style="71" customWidth="1"/>
    <col min="13298" max="13298" width="48.44140625" style="71" bestFit="1" customWidth="1"/>
    <col min="13299" max="13299" width="12.6640625" style="71" customWidth="1"/>
    <col min="13300" max="13300" width="9.44140625" style="71" customWidth="1"/>
    <col min="13301" max="13301" width="15.6640625" style="71" customWidth="1"/>
    <col min="13302" max="13302" width="12.33203125" style="71" customWidth="1"/>
    <col min="13303" max="13303" width="9.109375" style="71"/>
    <col min="13304" max="13304" width="16" style="71" customWidth="1"/>
    <col min="13305" max="13305" width="23.44140625" style="71" customWidth="1"/>
    <col min="13306" max="13306" width="10.44140625" style="71" bestFit="1" customWidth="1"/>
    <col min="13307" max="13308" width="10.109375" style="71" customWidth="1"/>
    <col min="13309" max="13309" width="26.6640625" style="71" customWidth="1"/>
    <col min="13310" max="13310" width="54.33203125" style="71" bestFit="1" customWidth="1"/>
    <col min="13311" max="13552" width="9.109375" style="71"/>
    <col min="13553" max="13553" width="8" style="71" customWidth="1"/>
    <col min="13554" max="13554" width="48.44140625" style="71" bestFit="1" customWidth="1"/>
    <col min="13555" max="13555" width="12.6640625" style="71" customWidth="1"/>
    <col min="13556" max="13556" width="9.44140625" style="71" customWidth="1"/>
    <col min="13557" max="13557" width="15.6640625" style="71" customWidth="1"/>
    <col min="13558" max="13558" width="12.33203125" style="71" customWidth="1"/>
    <col min="13559" max="13559" width="9.109375" style="71"/>
    <col min="13560" max="13560" width="16" style="71" customWidth="1"/>
    <col min="13561" max="13561" width="23.44140625" style="71" customWidth="1"/>
    <col min="13562" max="13562" width="10.44140625" style="71" bestFit="1" customWidth="1"/>
    <col min="13563" max="13564" width="10.109375" style="71" customWidth="1"/>
    <col min="13565" max="13565" width="26.6640625" style="71" customWidth="1"/>
    <col min="13566" max="13566" width="54.33203125" style="71" bestFit="1" customWidth="1"/>
    <col min="13567" max="13808" width="9.109375" style="71"/>
    <col min="13809" max="13809" width="8" style="71" customWidth="1"/>
    <col min="13810" max="13810" width="48.44140625" style="71" bestFit="1" customWidth="1"/>
    <col min="13811" max="13811" width="12.6640625" style="71" customWidth="1"/>
    <col min="13812" max="13812" width="9.44140625" style="71" customWidth="1"/>
    <col min="13813" max="13813" width="15.6640625" style="71" customWidth="1"/>
    <col min="13814" max="13814" width="12.33203125" style="71" customWidth="1"/>
    <col min="13815" max="13815" width="9.109375" style="71"/>
    <col min="13816" max="13816" width="16" style="71" customWidth="1"/>
    <col min="13817" max="13817" width="23.44140625" style="71" customWidth="1"/>
    <col min="13818" max="13818" width="10.44140625" style="71" bestFit="1" customWidth="1"/>
    <col min="13819" max="13820" width="10.109375" style="71" customWidth="1"/>
    <col min="13821" max="13821" width="26.6640625" style="71" customWidth="1"/>
    <col min="13822" max="13822" width="54.33203125" style="71" bestFit="1" customWidth="1"/>
    <col min="13823" max="14064" width="9.109375" style="71"/>
    <col min="14065" max="14065" width="8" style="71" customWidth="1"/>
    <col min="14066" max="14066" width="48.44140625" style="71" bestFit="1" customWidth="1"/>
    <col min="14067" max="14067" width="12.6640625" style="71" customWidth="1"/>
    <col min="14068" max="14068" width="9.44140625" style="71" customWidth="1"/>
    <col min="14069" max="14069" width="15.6640625" style="71" customWidth="1"/>
    <col min="14070" max="14070" width="12.33203125" style="71" customWidth="1"/>
    <col min="14071" max="14071" width="9.109375" style="71"/>
    <col min="14072" max="14072" width="16" style="71" customWidth="1"/>
    <col min="14073" max="14073" width="23.44140625" style="71" customWidth="1"/>
    <col min="14074" max="14074" width="10.44140625" style="71" bestFit="1" customWidth="1"/>
    <col min="14075" max="14076" width="10.109375" style="71" customWidth="1"/>
    <col min="14077" max="14077" width="26.6640625" style="71" customWidth="1"/>
    <col min="14078" max="14078" width="54.33203125" style="71" bestFit="1" customWidth="1"/>
    <col min="14079" max="14320" width="9.109375" style="71"/>
    <col min="14321" max="14321" width="8" style="71" customWidth="1"/>
    <col min="14322" max="14322" width="48.44140625" style="71" bestFit="1" customWidth="1"/>
    <col min="14323" max="14323" width="12.6640625" style="71" customWidth="1"/>
    <col min="14324" max="14324" width="9.44140625" style="71" customWidth="1"/>
    <col min="14325" max="14325" width="15.6640625" style="71" customWidth="1"/>
    <col min="14326" max="14326" width="12.33203125" style="71" customWidth="1"/>
    <col min="14327" max="14327" width="9.109375" style="71"/>
    <col min="14328" max="14328" width="16" style="71" customWidth="1"/>
    <col min="14329" max="14329" width="23.44140625" style="71" customWidth="1"/>
    <col min="14330" max="14330" width="10.44140625" style="71" bestFit="1" customWidth="1"/>
    <col min="14331" max="14332" width="10.109375" style="71" customWidth="1"/>
    <col min="14333" max="14333" width="26.6640625" style="71" customWidth="1"/>
    <col min="14334" max="14334" width="54.33203125" style="71" bestFit="1" customWidth="1"/>
    <col min="14335" max="14576" width="9.109375" style="71"/>
    <col min="14577" max="14577" width="8" style="71" customWidth="1"/>
    <col min="14578" max="14578" width="48.44140625" style="71" bestFit="1" customWidth="1"/>
    <col min="14579" max="14579" width="12.6640625" style="71" customWidth="1"/>
    <col min="14580" max="14580" width="9.44140625" style="71" customWidth="1"/>
    <col min="14581" max="14581" width="15.6640625" style="71" customWidth="1"/>
    <col min="14582" max="14582" width="12.33203125" style="71" customWidth="1"/>
    <col min="14583" max="14583" width="9.109375" style="71"/>
    <col min="14584" max="14584" width="16" style="71" customWidth="1"/>
    <col min="14585" max="14585" width="23.44140625" style="71" customWidth="1"/>
    <col min="14586" max="14586" width="10.44140625" style="71" bestFit="1" customWidth="1"/>
    <col min="14587" max="14588" width="10.109375" style="71" customWidth="1"/>
    <col min="14589" max="14589" width="26.6640625" style="71" customWidth="1"/>
    <col min="14590" max="14590" width="54.33203125" style="71" bestFit="1" customWidth="1"/>
    <col min="14591" max="14832" width="9.109375" style="71"/>
    <col min="14833" max="14833" width="8" style="71" customWidth="1"/>
    <col min="14834" max="14834" width="48.44140625" style="71" bestFit="1" customWidth="1"/>
    <col min="14835" max="14835" width="12.6640625" style="71" customWidth="1"/>
    <col min="14836" max="14836" width="9.44140625" style="71" customWidth="1"/>
    <col min="14837" max="14837" width="15.6640625" style="71" customWidth="1"/>
    <col min="14838" max="14838" width="12.33203125" style="71" customWidth="1"/>
    <col min="14839" max="14839" width="9.109375" style="71"/>
    <col min="14840" max="14840" width="16" style="71" customWidth="1"/>
    <col min="14841" max="14841" width="23.44140625" style="71" customWidth="1"/>
    <col min="14842" max="14842" width="10.44140625" style="71" bestFit="1" customWidth="1"/>
    <col min="14843" max="14844" width="10.109375" style="71" customWidth="1"/>
    <col min="14845" max="14845" width="26.6640625" style="71" customWidth="1"/>
    <col min="14846" max="14846" width="54.33203125" style="71" bestFit="1" customWidth="1"/>
    <col min="14847" max="15088" width="9.109375" style="71"/>
    <col min="15089" max="15089" width="8" style="71" customWidth="1"/>
    <col min="15090" max="15090" width="48.44140625" style="71" bestFit="1" customWidth="1"/>
    <col min="15091" max="15091" width="12.6640625" style="71" customWidth="1"/>
    <col min="15092" max="15092" width="9.44140625" style="71" customWidth="1"/>
    <col min="15093" max="15093" width="15.6640625" style="71" customWidth="1"/>
    <col min="15094" max="15094" width="12.33203125" style="71" customWidth="1"/>
    <col min="15095" max="15095" width="9.109375" style="71"/>
    <col min="15096" max="15096" width="16" style="71" customWidth="1"/>
    <col min="15097" max="15097" width="23.44140625" style="71" customWidth="1"/>
    <col min="15098" max="15098" width="10.44140625" style="71" bestFit="1" customWidth="1"/>
    <col min="15099" max="15100" width="10.109375" style="71" customWidth="1"/>
    <col min="15101" max="15101" width="26.6640625" style="71" customWidth="1"/>
    <col min="15102" max="15102" width="54.33203125" style="71" bestFit="1" customWidth="1"/>
    <col min="15103" max="15344" width="9.109375" style="71"/>
    <col min="15345" max="15345" width="8" style="71" customWidth="1"/>
    <col min="15346" max="15346" width="48.44140625" style="71" bestFit="1" customWidth="1"/>
    <col min="15347" max="15347" width="12.6640625" style="71" customWidth="1"/>
    <col min="15348" max="15348" width="9.44140625" style="71" customWidth="1"/>
    <col min="15349" max="15349" width="15.6640625" style="71" customWidth="1"/>
    <col min="15350" max="15350" width="12.33203125" style="71" customWidth="1"/>
    <col min="15351" max="15351" width="9.109375" style="71"/>
    <col min="15352" max="15352" width="16" style="71" customWidth="1"/>
    <col min="15353" max="15353" width="23.44140625" style="71" customWidth="1"/>
    <col min="15354" max="15354" width="10.44140625" style="71" bestFit="1" customWidth="1"/>
    <col min="15355" max="15356" width="10.109375" style="71" customWidth="1"/>
    <col min="15357" max="15357" width="26.6640625" style="71" customWidth="1"/>
    <col min="15358" max="15358" width="54.33203125" style="71" bestFit="1" customWidth="1"/>
    <col min="15359" max="15600" width="9.109375" style="71"/>
    <col min="15601" max="15601" width="8" style="71" customWidth="1"/>
    <col min="15602" max="15602" width="48.44140625" style="71" bestFit="1" customWidth="1"/>
    <col min="15603" max="15603" width="12.6640625" style="71" customWidth="1"/>
    <col min="15604" max="15604" width="9.44140625" style="71" customWidth="1"/>
    <col min="15605" max="15605" width="15.6640625" style="71" customWidth="1"/>
    <col min="15606" max="15606" width="12.33203125" style="71" customWidth="1"/>
    <col min="15607" max="15607" width="9.109375" style="71"/>
    <col min="15608" max="15608" width="16" style="71" customWidth="1"/>
    <col min="15609" max="15609" width="23.44140625" style="71" customWidth="1"/>
    <col min="15610" max="15610" width="10.44140625" style="71" bestFit="1" customWidth="1"/>
    <col min="15611" max="15612" width="10.109375" style="71" customWidth="1"/>
    <col min="15613" max="15613" width="26.6640625" style="71" customWidth="1"/>
    <col min="15614" max="15614" width="54.33203125" style="71" bestFit="1" customWidth="1"/>
    <col min="15615" max="15856" width="9.109375" style="71"/>
    <col min="15857" max="15857" width="8" style="71" customWidth="1"/>
    <col min="15858" max="15858" width="48.44140625" style="71" bestFit="1" customWidth="1"/>
    <col min="15859" max="15859" width="12.6640625" style="71" customWidth="1"/>
    <col min="15860" max="15860" width="9.44140625" style="71" customWidth="1"/>
    <col min="15861" max="15861" width="15.6640625" style="71" customWidth="1"/>
    <col min="15862" max="15862" width="12.33203125" style="71" customWidth="1"/>
    <col min="15863" max="15863" width="9.109375" style="71"/>
    <col min="15864" max="15864" width="16" style="71" customWidth="1"/>
    <col min="15865" max="15865" width="23.44140625" style="71" customWidth="1"/>
    <col min="15866" max="15866" width="10.44140625" style="71" bestFit="1" customWidth="1"/>
    <col min="15867" max="15868" width="10.109375" style="71" customWidth="1"/>
    <col min="15869" max="15869" width="26.6640625" style="71" customWidth="1"/>
    <col min="15870" max="15870" width="54.33203125" style="71" bestFit="1" customWidth="1"/>
    <col min="15871" max="16112" width="9.109375" style="71"/>
    <col min="16113" max="16113" width="8" style="71" customWidth="1"/>
    <col min="16114" max="16114" width="48.44140625" style="71" bestFit="1" customWidth="1"/>
    <col min="16115" max="16115" width="12.6640625" style="71" customWidth="1"/>
    <col min="16116" max="16116" width="9.44140625" style="71" customWidth="1"/>
    <col min="16117" max="16117" width="15.6640625" style="71" customWidth="1"/>
    <col min="16118" max="16118" width="12.33203125" style="71" customWidth="1"/>
    <col min="16119" max="16119" width="9.109375" style="71"/>
    <col min="16120" max="16120" width="16" style="71" customWidth="1"/>
    <col min="16121" max="16121" width="23.44140625" style="71" customWidth="1"/>
    <col min="16122" max="16122" width="10.44140625" style="71" bestFit="1" customWidth="1"/>
    <col min="16123" max="16124" width="10.109375" style="71" customWidth="1"/>
    <col min="16125" max="16125" width="26.6640625" style="71" customWidth="1"/>
    <col min="16126" max="16126" width="54.33203125" style="71" bestFit="1" customWidth="1"/>
    <col min="16127" max="16384" width="9.109375" style="71"/>
  </cols>
  <sheetData>
    <row r="1" spans="1:11" ht="19.95" customHeight="1" x14ac:dyDescent="0.25">
      <c r="A1" s="148" t="s">
        <v>9</v>
      </c>
      <c r="B1" s="149" t="s">
        <v>244</v>
      </c>
      <c r="C1" s="144" t="s">
        <v>14</v>
      </c>
      <c r="D1" s="145">
        <f>Capa!B30</f>
        <v>44854</v>
      </c>
      <c r="E1" s="70"/>
      <c r="F1" s="70"/>
      <c r="G1" s="70"/>
      <c r="H1" s="70"/>
      <c r="I1" s="146"/>
      <c r="J1" s="70"/>
      <c r="K1" s="70"/>
    </row>
    <row r="2" spans="1:11" ht="7.5" customHeight="1" x14ac:dyDescent="0.25">
      <c r="A2" s="146"/>
      <c r="B2" s="146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x14ac:dyDescent="0.25">
      <c r="A3" s="76"/>
      <c r="B3" s="76"/>
      <c r="C3" s="77" t="s">
        <v>60</v>
      </c>
      <c r="D3" s="79" t="s">
        <v>235</v>
      </c>
      <c r="E3" s="70"/>
      <c r="F3" s="70"/>
      <c r="G3" s="70"/>
      <c r="H3" s="70"/>
      <c r="I3" s="70"/>
      <c r="J3" s="70"/>
      <c r="K3" s="70"/>
    </row>
    <row r="4" spans="1:11" ht="15" customHeight="1" x14ac:dyDescent="0.25">
      <c r="A4" s="76"/>
      <c r="B4" s="76"/>
      <c r="C4" s="77" t="s">
        <v>62</v>
      </c>
      <c r="D4" s="246"/>
      <c r="E4" s="70"/>
      <c r="F4" s="70"/>
      <c r="G4" s="70"/>
      <c r="H4" s="70"/>
      <c r="I4" s="70"/>
      <c r="J4" s="70"/>
      <c r="K4" s="70"/>
    </row>
    <row r="5" spans="1:11" ht="6" customHeight="1" x14ac:dyDescent="0.25">
      <c r="A5" s="76"/>
      <c r="B5" s="76"/>
      <c r="C5" s="72"/>
      <c r="D5" s="78"/>
      <c r="E5" s="70"/>
      <c r="F5" s="70"/>
      <c r="G5" s="70"/>
      <c r="H5" s="70"/>
      <c r="I5" s="70"/>
      <c r="J5" s="70"/>
      <c r="K5" s="70"/>
    </row>
    <row r="6" spans="1:11" ht="15" customHeight="1" x14ac:dyDescent="0.25">
      <c r="A6" s="75"/>
      <c r="B6" s="77" t="s">
        <v>63</v>
      </c>
      <c r="C6" s="83"/>
      <c r="D6" s="77" t="s">
        <v>55</v>
      </c>
    </row>
    <row r="7" spans="1:11" ht="15" customHeight="1" x14ac:dyDescent="0.25">
      <c r="B7" s="72" t="s">
        <v>232</v>
      </c>
      <c r="C7" s="72"/>
      <c r="D7" s="247"/>
    </row>
    <row r="8" spans="1:11" ht="15" customHeight="1" x14ac:dyDescent="0.25">
      <c r="B8" s="72" t="s">
        <v>64</v>
      </c>
      <c r="C8" s="72"/>
      <c r="D8" s="247">
        <v>0</v>
      </c>
    </row>
    <row r="9" spans="1:11" ht="15" customHeight="1" x14ac:dyDescent="0.25">
      <c r="B9" s="72" t="s">
        <v>65</v>
      </c>
      <c r="C9" s="72"/>
      <c r="D9" s="247"/>
    </row>
    <row r="10" spans="1:11" ht="15" customHeight="1" x14ac:dyDescent="0.25">
      <c r="B10" s="72" t="s">
        <v>66</v>
      </c>
      <c r="C10" s="72"/>
      <c r="D10" s="247"/>
    </row>
    <row r="11" spans="1:11" ht="15" customHeight="1" x14ac:dyDescent="0.25">
      <c r="B11" s="72" t="s">
        <v>67</v>
      </c>
      <c r="C11" s="72"/>
    </row>
    <row r="12" spans="1:11" ht="15" customHeight="1" x14ac:dyDescent="0.25">
      <c r="B12" s="72" t="s">
        <v>68</v>
      </c>
      <c r="C12" s="86">
        <f>C13+C14+C15</f>
        <v>0</v>
      </c>
      <c r="D12" s="80">
        <f>C12/(1-C12)</f>
        <v>0</v>
      </c>
    </row>
    <row r="13" spans="1:11" ht="15" customHeight="1" x14ac:dyDescent="0.25">
      <c r="B13" s="72" t="s">
        <v>69</v>
      </c>
      <c r="C13" s="247"/>
    </row>
    <row r="14" spans="1:11" ht="15" customHeight="1" x14ac:dyDescent="0.25">
      <c r="B14" s="72" t="s">
        <v>70</v>
      </c>
      <c r="C14" s="247"/>
    </row>
    <row r="15" spans="1:11" ht="15" customHeight="1" x14ac:dyDescent="0.25">
      <c r="B15" s="72" t="s">
        <v>71</v>
      </c>
      <c r="C15" s="247"/>
    </row>
    <row r="16" spans="1:11" ht="15" customHeight="1" x14ac:dyDescent="0.25"/>
    <row r="17" spans="1:4" ht="15" customHeight="1" x14ac:dyDescent="0.25">
      <c r="A17" s="82"/>
      <c r="B17" s="74" t="s">
        <v>72</v>
      </c>
      <c r="C17" s="81" t="s">
        <v>73</v>
      </c>
      <c r="D17" s="84">
        <f>(1+D7+D9)*(1+D10)*(1+D12)</f>
        <v>1</v>
      </c>
    </row>
    <row r="18" spans="1:4" ht="15" customHeight="1" x14ac:dyDescent="0.25">
      <c r="B18" s="72"/>
      <c r="C18" s="72"/>
    </row>
    <row r="19" spans="1:4" ht="15" customHeight="1" x14ac:dyDescent="0.25">
      <c r="A19" s="82"/>
      <c r="B19" s="74" t="s">
        <v>81</v>
      </c>
      <c r="C19" s="81"/>
      <c r="D19" s="85">
        <f>D4*D17</f>
        <v>0</v>
      </c>
    </row>
    <row r="20" spans="1:4" ht="15" customHeight="1" x14ac:dyDescent="0.25"/>
    <row r="21" spans="1:4" ht="15" customHeight="1" x14ac:dyDescent="0.25">
      <c r="B21" s="71" t="s">
        <v>246</v>
      </c>
    </row>
    <row r="22" spans="1:4" ht="15" customHeight="1" x14ac:dyDescent="0.25"/>
    <row r="23" spans="1:4" ht="15" customHeight="1" x14ac:dyDescent="0.25"/>
    <row r="24" spans="1:4" ht="15" customHeight="1" x14ac:dyDescent="0.25"/>
    <row r="25" spans="1:4" ht="15" customHeight="1" x14ac:dyDescent="0.25"/>
    <row r="26" spans="1:4" ht="15" customHeight="1" x14ac:dyDescent="0.25"/>
    <row r="27" spans="1:4" ht="15" customHeight="1" x14ac:dyDescent="0.25"/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spans="1:3" ht="15" customHeight="1" x14ac:dyDescent="0.25"/>
    <row r="34" spans="1:3" ht="15" customHeight="1" x14ac:dyDescent="0.25"/>
    <row r="35" spans="1:3" ht="15" customHeight="1" x14ac:dyDescent="0.25"/>
    <row r="36" spans="1:3" s="72" customFormat="1" ht="15" customHeight="1" x14ac:dyDescent="0.25">
      <c r="A36" s="71"/>
      <c r="B36" s="71"/>
      <c r="C36" s="73"/>
    </row>
    <row r="37" spans="1:3" s="72" customFormat="1" ht="15" customHeight="1" x14ac:dyDescent="0.25">
      <c r="A37" s="71"/>
      <c r="B37" s="71"/>
      <c r="C37" s="73"/>
    </row>
    <row r="38" spans="1:3" s="72" customFormat="1" ht="15" customHeight="1" x14ac:dyDescent="0.25">
      <c r="A38" s="71"/>
      <c r="B38" s="71"/>
      <c r="C38" s="73"/>
    </row>
    <row r="39" spans="1:3" s="72" customFormat="1" ht="15" customHeight="1" x14ac:dyDescent="0.25">
      <c r="A39" s="71"/>
      <c r="B39" s="71"/>
      <c r="C39" s="73"/>
    </row>
    <row r="40" spans="1:3" s="72" customFormat="1" ht="15" customHeight="1" x14ac:dyDescent="0.25">
      <c r="A40" s="71"/>
      <c r="B40" s="71"/>
      <c r="C40" s="73"/>
    </row>
    <row r="41" spans="1:3" s="72" customFormat="1" ht="15" customHeight="1" x14ac:dyDescent="0.25">
      <c r="A41" s="71"/>
      <c r="B41" s="71"/>
      <c r="C41" s="73"/>
    </row>
    <row r="42" spans="1:3" s="72" customFormat="1" ht="15" customHeight="1" x14ac:dyDescent="0.25">
      <c r="A42" s="71"/>
      <c r="B42" s="71"/>
      <c r="C42" s="73"/>
    </row>
    <row r="43" spans="1:3" s="72" customFormat="1" ht="15" customHeight="1" x14ac:dyDescent="0.25">
      <c r="A43" s="71"/>
      <c r="B43" s="71"/>
      <c r="C43" s="73"/>
    </row>
    <row r="44" spans="1:3" ht="15" customHeight="1" x14ac:dyDescent="0.25"/>
    <row r="45" spans="1:3" ht="15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45"/>
  <sheetViews>
    <sheetView view="pageLayout" topLeftCell="A6" zoomScaleNormal="90" workbookViewId="0">
      <selection activeCell="B21" sqref="B21"/>
    </sheetView>
  </sheetViews>
  <sheetFormatPr defaultColWidth="9.109375" defaultRowHeight="12" x14ac:dyDescent="0.25"/>
  <cols>
    <col min="1" max="1" width="11.33203125" style="71" customWidth="1"/>
    <col min="2" max="2" width="52.44140625" style="71" customWidth="1"/>
    <col min="3" max="3" width="10.6640625" style="73" customWidth="1"/>
    <col min="4" max="4" width="12.109375" style="72" customWidth="1"/>
    <col min="5" max="8" width="5.44140625" style="72" customWidth="1"/>
    <col min="9" max="9" width="26" style="72" customWidth="1"/>
    <col min="10" max="10" width="5.6640625" style="72" customWidth="1"/>
    <col min="11" max="11" width="5.44140625" style="72" customWidth="1"/>
    <col min="12" max="240" width="9.109375" style="71"/>
    <col min="241" max="241" width="8" style="71" customWidth="1"/>
    <col min="242" max="242" width="48.44140625" style="71" bestFit="1" customWidth="1"/>
    <col min="243" max="243" width="12.6640625" style="71" customWidth="1"/>
    <col min="244" max="244" width="9.44140625" style="71" customWidth="1"/>
    <col min="245" max="245" width="15.6640625" style="71" customWidth="1"/>
    <col min="246" max="246" width="12.33203125" style="71" customWidth="1"/>
    <col min="247" max="247" width="9.109375" style="71"/>
    <col min="248" max="248" width="16" style="71" customWidth="1"/>
    <col min="249" max="249" width="23.44140625" style="71" customWidth="1"/>
    <col min="250" max="250" width="10.44140625" style="71" bestFit="1" customWidth="1"/>
    <col min="251" max="252" width="10.109375" style="71" customWidth="1"/>
    <col min="253" max="253" width="26.6640625" style="71" customWidth="1"/>
    <col min="254" max="254" width="54.33203125" style="71" bestFit="1" customWidth="1"/>
    <col min="255" max="496" width="9.109375" style="71"/>
    <col min="497" max="497" width="8" style="71" customWidth="1"/>
    <col min="498" max="498" width="48.44140625" style="71" bestFit="1" customWidth="1"/>
    <col min="499" max="499" width="12.6640625" style="71" customWidth="1"/>
    <col min="500" max="500" width="9.44140625" style="71" customWidth="1"/>
    <col min="501" max="501" width="15.6640625" style="71" customWidth="1"/>
    <col min="502" max="502" width="12.33203125" style="71" customWidth="1"/>
    <col min="503" max="503" width="9.109375" style="71"/>
    <col min="504" max="504" width="16" style="71" customWidth="1"/>
    <col min="505" max="505" width="23.44140625" style="71" customWidth="1"/>
    <col min="506" max="506" width="10.44140625" style="71" bestFit="1" customWidth="1"/>
    <col min="507" max="508" width="10.109375" style="71" customWidth="1"/>
    <col min="509" max="509" width="26.6640625" style="71" customWidth="1"/>
    <col min="510" max="510" width="54.33203125" style="71" bestFit="1" customWidth="1"/>
    <col min="511" max="752" width="9.109375" style="71"/>
    <col min="753" max="753" width="8" style="71" customWidth="1"/>
    <col min="754" max="754" width="48.44140625" style="71" bestFit="1" customWidth="1"/>
    <col min="755" max="755" width="12.6640625" style="71" customWidth="1"/>
    <col min="756" max="756" width="9.44140625" style="71" customWidth="1"/>
    <col min="757" max="757" width="15.6640625" style="71" customWidth="1"/>
    <col min="758" max="758" width="12.33203125" style="71" customWidth="1"/>
    <col min="759" max="759" width="9.109375" style="71"/>
    <col min="760" max="760" width="16" style="71" customWidth="1"/>
    <col min="761" max="761" width="23.44140625" style="71" customWidth="1"/>
    <col min="762" max="762" width="10.44140625" style="71" bestFit="1" customWidth="1"/>
    <col min="763" max="764" width="10.109375" style="71" customWidth="1"/>
    <col min="765" max="765" width="26.6640625" style="71" customWidth="1"/>
    <col min="766" max="766" width="54.33203125" style="71" bestFit="1" customWidth="1"/>
    <col min="767" max="1008" width="9.109375" style="71"/>
    <col min="1009" max="1009" width="8" style="71" customWidth="1"/>
    <col min="1010" max="1010" width="48.44140625" style="71" bestFit="1" customWidth="1"/>
    <col min="1011" max="1011" width="12.6640625" style="71" customWidth="1"/>
    <col min="1012" max="1012" width="9.44140625" style="71" customWidth="1"/>
    <col min="1013" max="1013" width="15.6640625" style="71" customWidth="1"/>
    <col min="1014" max="1014" width="12.33203125" style="71" customWidth="1"/>
    <col min="1015" max="1015" width="9.109375" style="71"/>
    <col min="1016" max="1016" width="16" style="71" customWidth="1"/>
    <col min="1017" max="1017" width="23.44140625" style="71" customWidth="1"/>
    <col min="1018" max="1018" width="10.44140625" style="71" bestFit="1" customWidth="1"/>
    <col min="1019" max="1020" width="10.109375" style="71" customWidth="1"/>
    <col min="1021" max="1021" width="26.6640625" style="71" customWidth="1"/>
    <col min="1022" max="1022" width="54.33203125" style="71" bestFit="1" customWidth="1"/>
    <col min="1023" max="1264" width="9.109375" style="71"/>
    <col min="1265" max="1265" width="8" style="71" customWidth="1"/>
    <col min="1266" max="1266" width="48.44140625" style="71" bestFit="1" customWidth="1"/>
    <col min="1267" max="1267" width="12.6640625" style="71" customWidth="1"/>
    <col min="1268" max="1268" width="9.44140625" style="71" customWidth="1"/>
    <col min="1269" max="1269" width="15.6640625" style="71" customWidth="1"/>
    <col min="1270" max="1270" width="12.33203125" style="71" customWidth="1"/>
    <col min="1271" max="1271" width="9.109375" style="71"/>
    <col min="1272" max="1272" width="16" style="71" customWidth="1"/>
    <col min="1273" max="1273" width="23.44140625" style="71" customWidth="1"/>
    <col min="1274" max="1274" width="10.44140625" style="71" bestFit="1" customWidth="1"/>
    <col min="1275" max="1276" width="10.109375" style="71" customWidth="1"/>
    <col min="1277" max="1277" width="26.6640625" style="71" customWidth="1"/>
    <col min="1278" max="1278" width="54.33203125" style="71" bestFit="1" customWidth="1"/>
    <col min="1279" max="1520" width="9.109375" style="71"/>
    <col min="1521" max="1521" width="8" style="71" customWidth="1"/>
    <col min="1522" max="1522" width="48.44140625" style="71" bestFit="1" customWidth="1"/>
    <col min="1523" max="1523" width="12.6640625" style="71" customWidth="1"/>
    <col min="1524" max="1524" width="9.44140625" style="71" customWidth="1"/>
    <col min="1525" max="1525" width="15.6640625" style="71" customWidth="1"/>
    <col min="1526" max="1526" width="12.33203125" style="71" customWidth="1"/>
    <col min="1527" max="1527" width="9.109375" style="71"/>
    <col min="1528" max="1528" width="16" style="71" customWidth="1"/>
    <col min="1529" max="1529" width="23.44140625" style="71" customWidth="1"/>
    <col min="1530" max="1530" width="10.44140625" style="71" bestFit="1" customWidth="1"/>
    <col min="1531" max="1532" width="10.109375" style="71" customWidth="1"/>
    <col min="1533" max="1533" width="26.6640625" style="71" customWidth="1"/>
    <col min="1534" max="1534" width="54.33203125" style="71" bestFit="1" customWidth="1"/>
    <col min="1535" max="1776" width="9.109375" style="71"/>
    <col min="1777" max="1777" width="8" style="71" customWidth="1"/>
    <col min="1778" max="1778" width="48.44140625" style="71" bestFit="1" customWidth="1"/>
    <col min="1779" max="1779" width="12.6640625" style="71" customWidth="1"/>
    <col min="1780" max="1780" width="9.44140625" style="71" customWidth="1"/>
    <col min="1781" max="1781" width="15.6640625" style="71" customWidth="1"/>
    <col min="1782" max="1782" width="12.33203125" style="71" customWidth="1"/>
    <col min="1783" max="1783" width="9.109375" style="71"/>
    <col min="1784" max="1784" width="16" style="71" customWidth="1"/>
    <col min="1785" max="1785" width="23.44140625" style="71" customWidth="1"/>
    <col min="1786" max="1786" width="10.44140625" style="71" bestFit="1" customWidth="1"/>
    <col min="1787" max="1788" width="10.109375" style="71" customWidth="1"/>
    <col min="1789" max="1789" width="26.6640625" style="71" customWidth="1"/>
    <col min="1790" max="1790" width="54.33203125" style="71" bestFit="1" customWidth="1"/>
    <col min="1791" max="2032" width="9.109375" style="71"/>
    <col min="2033" max="2033" width="8" style="71" customWidth="1"/>
    <col min="2034" max="2034" width="48.44140625" style="71" bestFit="1" customWidth="1"/>
    <col min="2035" max="2035" width="12.6640625" style="71" customWidth="1"/>
    <col min="2036" max="2036" width="9.44140625" style="71" customWidth="1"/>
    <col min="2037" max="2037" width="15.6640625" style="71" customWidth="1"/>
    <col min="2038" max="2038" width="12.33203125" style="71" customWidth="1"/>
    <col min="2039" max="2039" width="9.109375" style="71"/>
    <col min="2040" max="2040" width="16" style="71" customWidth="1"/>
    <col min="2041" max="2041" width="23.44140625" style="71" customWidth="1"/>
    <col min="2042" max="2042" width="10.44140625" style="71" bestFit="1" customWidth="1"/>
    <col min="2043" max="2044" width="10.109375" style="71" customWidth="1"/>
    <col min="2045" max="2045" width="26.6640625" style="71" customWidth="1"/>
    <col min="2046" max="2046" width="54.33203125" style="71" bestFit="1" customWidth="1"/>
    <col min="2047" max="2288" width="9.109375" style="71"/>
    <col min="2289" max="2289" width="8" style="71" customWidth="1"/>
    <col min="2290" max="2290" width="48.44140625" style="71" bestFit="1" customWidth="1"/>
    <col min="2291" max="2291" width="12.6640625" style="71" customWidth="1"/>
    <col min="2292" max="2292" width="9.44140625" style="71" customWidth="1"/>
    <col min="2293" max="2293" width="15.6640625" style="71" customWidth="1"/>
    <col min="2294" max="2294" width="12.33203125" style="71" customWidth="1"/>
    <col min="2295" max="2295" width="9.109375" style="71"/>
    <col min="2296" max="2296" width="16" style="71" customWidth="1"/>
    <col min="2297" max="2297" width="23.44140625" style="71" customWidth="1"/>
    <col min="2298" max="2298" width="10.44140625" style="71" bestFit="1" customWidth="1"/>
    <col min="2299" max="2300" width="10.109375" style="71" customWidth="1"/>
    <col min="2301" max="2301" width="26.6640625" style="71" customWidth="1"/>
    <col min="2302" max="2302" width="54.33203125" style="71" bestFit="1" customWidth="1"/>
    <col min="2303" max="2544" width="9.109375" style="71"/>
    <col min="2545" max="2545" width="8" style="71" customWidth="1"/>
    <col min="2546" max="2546" width="48.44140625" style="71" bestFit="1" customWidth="1"/>
    <col min="2547" max="2547" width="12.6640625" style="71" customWidth="1"/>
    <col min="2548" max="2548" width="9.44140625" style="71" customWidth="1"/>
    <col min="2549" max="2549" width="15.6640625" style="71" customWidth="1"/>
    <col min="2550" max="2550" width="12.33203125" style="71" customWidth="1"/>
    <col min="2551" max="2551" width="9.109375" style="71"/>
    <col min="2552" max="2552" width="16" style="71" customWidth="1"/>
    <col min="2553" max="2553" width="23.44140625" style="71" customWidth="1"/>
    <col min="2554" max="2554" width="10.44140625" style="71" bestFit="1" customWidth="1"/>
    <col min="2555" max="2556" width="10.109375" style="71" customWidth="1"/>
    <col min="2557" max="2557" width="26.6640625" style="71" customWidth="1"/>
    <col min="2558" max="2558" width="54.33203125" style="71" bestFit="1" customWidth="1"/>
    <col min="2559" max="2800" width="9.109375" style="71"/>
    <col min="2801" max="2801" width="8" style="71" customWidth="1"/>
    <col min="2802" max="2802" width="48.44140625" style="71" bestFit="1" customWidth="1"/>
    <col min="2803" max="2803" width="12.6640625" style="71" customWidth="1"/>
    <col min="2804" max="2804" width="9.44140625" style="71" customWidth="1"/>
    <col min="2805" max="2805" width="15.6640625" style="71" customWidth="1"/>
    <col min="2806" max="2806" width="12.33203125" style="71" customWidth="1"/>
    <col min="2807" max="2807" width="9.109375" style="71"/>
    <col min="2808" max="2808" width="16" style="71" customWidth="1"/>
    <col min="2809" max="2809" width="23.44140625" style="71" customWidth="1"/>
    <col min="2810" max="2810" width="10.44140625" style="71" bestFit="1" customWidth="1"/>
    <col min="2811" max="2812" width="10.109375" style="71" customWidth="1"/>
    <col min="2813" max="2813" width="26.6640625" style="71" customWidth="1"/>
    <col min="2814" max="2814" width="54.33203125" style="71" bestFit="1" customWidth="1"/>
    <col min="2815" max="3056" width="9.109375" style="71"/>
    <col min="3057" max="3057" width="8" style="71" customWidth="1"/>
    <col min="3058" max="3058" width="48.44140625" style="71" bestFit="1" customWidth="1"/>
    <col min="3059" max="3059" width="12.6640625" style="71" customWidth="1"/>
    <col min="3060" max="3060" width="9.44140625" style="71" customWidth="1"/>
    <col min="3061" max="3061" width="15.6640625" style="71" customWidth="1"/>
    <col min="3062" max="3062" width="12.33203125" style="71" customWidth="1"/>
    <col min="3063" max="3063" width="9.109375" style="71"/>
    <col min="3064" max="3064" width="16" style="71" customWidth="1"/>
    <col min="3065" max="3065" width="23.44140625" style="71" customWidth="1"/>
    <col min="3066" max="3066" width="10.44140625" style="71" bestFit="1" customWidth="1"/>
    <col min="3067" max="3068" width="10.109375" style="71" customWidth="1"/>
    <col min="3069" max="3069" width="26.6640625" style="71" customWidth="1"/>
    <col min="3070" max="3070" width="54.33203125" style="71" bestFit="1" customWidth="1"/>
    <col min="3071" max="3312" width="9.109375" style="71"/>
    <col min="3313" max="3313" width="8" style="71" customWidth="1"/>
    <col min="3314" max="3314" width="48.44140625" style="71" bestFit="1" customWidth="1"/>
    <col min="3315" max="3315" width="12.6640625" style="71" customWidth="1"/>
    <col min="3316" max="3316" width="9.44140625" style="71" customWidth="1"/>
    <col min="3317" max="3317" width="15.6640625" style="71" customWidth="1"/>
    <col min="3318" max="3318" width="12.33203125" style="71" customWidth="1"/>
    <col min="3319" max="3319" width="9.109375" style="71"/>
    <col min="3320" max="3320" width="16" style="71" customWidth="1"/>
    <col min="3321" max="3321" width="23.44140625" style="71" customWidth="1"/>
    <col min="3322" max="3322" width="10.44140625" style="71" bestFit="1" customWidth="1"/>
    <col min="3323" max="3324" width="10.109375" style="71" customWidth="1"/>
    <col min="3325" max="3325" width="26.6640625" style="71" customWidth="1"/>
    <col min="3326" max="3326" width="54.33203125" style="71" bestFit="1" customWidth="1"/>
    <col min="3327" max="3568" width="9.109375" style="71"/>
    <col min="3569" max="3569" width="8" style="71" customWidth="1"/>
    <col min="3570" max="3570" width="48.44140625" style="71" bestFit="1" customWidth="1"/>
    <col min="3571" max="3571" width="12.6640625" style="71" customWidth="1"/>
    <col min="3572" max="3572" width="9.44140625" style="71" customWidth="1"/>
    <col min="3573" max="3573" width="15.6640625" style="71" customWidth="1"/>
    <col min="3574" max="3574" width="12.33203125" style="71" customWidth="1"/>
    <col min="3575" max="3575" width="9.109375" style="71"/>
    <col min="3576" max="3576" width="16" style="71" customWidth="1"/>
    <col min="3577" max="3577" width="23.44140625" style="71" customWidth="1"/>
    <col min="3578" max="3578" width="10.44140625" style="71" bestFit="1" customWidth="1"/>
    <col min="3579" max="3580" width="10.109375" style="71" customWidth="1"/>
    <col min="3581" max="3581" width="26.6640625" style="71" customWidth="1"/>
    <col min="3582" max="3582" width="54.33203125" style="71" bestFit="1" customWidth="1"/>
    <col min="3583" max="3824" width="9.109375" style="71"/>
    <col min="3825" max="3825" width="8" style="71" customWidth="1"/>
    <col min="3826" max="3826" width="48.44140625" style="71" bestFit="1" customWidth="1"/>
    <col min="3827" max="3827" width="12.6640625" style="71" customWidth="1"/>
    <col min="3828" max="3828" width="9.44140625" style="71" customWidth="1"/>
    <col min="3829" max="3829" width="15.6640625" style="71" customWidth="1"/>
    <col min="3830" max="3830" width="12.33203125" style="71" customWidth="1"/>
    <col min="3831" max="3831" width="9.109375" style="71"/>
    <col min="3832" max="3832" width="16" style="71" customWidth="1"/>
    <col min="3833" max="3833" width="23.44140625" style="71" customWidth="1"/>
    <col min="3834" max="3834" width="10.44140625" style="71" bestFit="1" customWidth="1"/>
    <col min="3835" max="3836" width="10.109375" style="71" customWidth="1"/>
    <col min="3837" max="3837" width="26.6640625" style="71" customWidth="1"/>
    <col min="3838" max="3838" width="54.33203125" style="71" bestFit="1" customWidth="1"/>
    <col min="3839" max="4080" width="9.109375" style="71"/>
    <col min="4081" max="4081" width="8" style="71" customWidth="1"/>
    <col min="4082" max="4082" width="48.44140625" style="71" bestFit="1" customWidth="1"/>
    <col min="4083" max="4083" width="12.6640625" style="71" customWidth="1"/>
    <col min="4084" max="4084" width="9.44140625" style="71" customWidth="1"/>
    <col min="4085" max="4085" width="15.6640625" style="71" customWidth="1"/>
    <col min="4086" max="4086" width="12.33203125" style="71" customWidth="1"/>
    <col min="4087" max="4087" width="9.109375" style="71"/>
    <col min="4088" max="4088" width="16" style="71" customWidth="1"/>
    <col min="4089" max="4089" width="23.44140625" style="71" customWidth="1"/>
    <col min="4090" max="4090" width="10.44140625" style="71" bestFit="1" customWidth="1"/>
    <col min="4091" max="4092" width="10.109375" style="71" customWidth="1"/>
    <col min="4093" max="4093" width="26.6640625" style="71" customWidth="1"/>
    <col min="4094" max="4094" width="54.33203125" style="71" bestFit="1" customWidth="1"/>
    <col min="4095" max="4336" width="9.109375" style="71"/>
    <col min="4337" max="4337" width="8" style="71" customWidth="1"/>
    <col min="4338" max="4338" width="48.44140625" style="71" bestFit="1" customWidth="1"/>
    <col min="4339" max="4339" width="12.6640625" style="71" customWidth="1"/>
    <col min="4340" max="4340" width="9.44140625" style="71" customWidth="1"/>
    <col min="4341" max="4341" width="15.6640625" style="71" customWidth="1"/>
    <col min="4342" max="4342" width="12.33203125" style="71" customWidth="1"/>
    <col min="4343" max="4343" width="9.109375" style="71"/>
    <col min="4344" max="4344" width="16" style="71" customWidth="1"/>
    <col min="4345" max="4345" width="23.44140625" style="71" customWidth="1"/>
    <col min="4346" max="4346" width="10.44140625" style="71" bestFit="1" customWidth="1"/>
    <col min="4347" max="4348" width="10.109375" style="71" customWidth="1"/>
    <col min="4349" max="4349" width="26.6640625" style="71" customWidth="1"/>
    <col min="4350" max="4350" width="54.33203125" style="71" bestFit="1" customWidth="1"/>
    <col min="4351" max="4592" width="9.109375" style="71"/>
    <col min="4593" max="4593" width="8" style="71" customWidth="1"/>
    <col min="4594" max="4594" width="48.44140625" style="71" bestFit="1" customWidth="1"/>
    <col min="4595" max="4595" width="12.6640625" style="71" customWidth="1"/>
    <col min="4596" max="4596" width="9.44140625" style="71" customWidth="1"/>
    <col min="4597" max="4597" width="15.6640625" style="71" customWidth="1"/>
    <col min="4598" max="4598" width="12.33203125" style="71" customWidth="1"/>
    <col min="4599" max="4599" width="9.109375" style="71"/>
    <col min="4600" max="4600" width="16" style="71" customWidth="1"/>
    <col min="4601" max="4601" width="23.44140625" style="71" customWidth="1"/>
    <col min="4602" max="4602" width="10.44140625" style="71" bestFit="1" customWidth="1"/>
    <col min="4603" max="4604" width="10.109375" style="71" customWidth="1"/>
    <col min="4605" max="4605" width="26.6640625" style="71" customWidth="1"/>
    <col min="4606" max="4606" width="54.33203125" style="71" bestFit="1" customWidth="1"/>
    <col min="4607" max="4848" width="9.109375" style="71"/>
    <col min="4849" max="4849" width="8" style="71" customWidth="1"/>
    <col min="4850" max="4850" width="48.44140625" style="71" bestFit="1" customWidth="1"/>
    <col min="4851" max="4851" width="12.6640625" style="71" customWidth="1"/>
    <col min="4852" max="4852" width="9.44140625" style="71" customWidth="1"/>
    <col min="4853" max="4853" width="15.6640625" style="71" customWidth="1"/>
    <col min="4854" max="4854" width="12.33203125" style="71" customWidth="1"/>
    <col min="4855" max="4855" width="9.109375" style="71"/>
    <col min="4856" max="4856" width="16" style="71" customWidth="1"/>
    <col min="4857" max="4857" width="23.44140625" style="71" customWidth="1"/>
    <col min="4858" max="4858" width="10.44140625" style="71" bestFit="1" customWidth="1"/>
    <col min="4859" max="4860" width="10.109375" style="71" customWidth="1"/>
    <col min="4861" max="4861" width="26.6640625" style="71" customWidth="1"/>
    <col min="4862" max="4862" width="54.33203125" style="71" bestFit="1" customWidth="1"/>
    <col min="4863" max="5104" width="9.109375" style="71"/>
    <col min="5105" max="5105" width="8" style="71" customWidth="1"/>
    <col min="5106" max="5106" width="48.44140625" style="71" bestFit="1" customWidth="1"/>
    <col min="5107" max="5107" width="12.6640625" style="71" customWidth="1"/>
    <col min="5108" max="5108" width="9.44140625" style="71" customWidth="1"/>
    <col min="5109" max="5109" width="15.6640625" style="71" customWidth="1"/>
    <col min="5110" max="5110" width="12.33203125" style="71" customWidth="1"/>
    <col min="5111" max="5111" width="9.109375" style="71"/>
    <col min="5112" max="5112" width="16" style="71" customWidth="1"/>
    <col min="5113" max="5113" width="23.44140625" style="71" customWidth="1"/>
    <col min="5114" max="5114" width="10.44140625" style="71" bestFit="1" customWidth="1"/>
    <col min="5115" max="5116" width="10.109375" style="71" customWidth="1"/>
    <col min="5117" max="5117" width="26.6640625" style="71" customWidth="1"/>
    <col min="5118" max="5118" width="54.33203125" style="71" bestFit="1" customWidth="1"/>
    <col min="5119" max="5360" width="9.109375" style="71"/>
    <col min="5361" max="5361" width="8" style="71" customWidth="1"/>
    <col min="5362" max="5362" width="48.44140625" style="71" bestFit="1" customWidth="1"/>
    <col min="5363" max="5363" width="12.6640625" style="71" customWidth="1"/>
    <col min="5364" max="5364" width="9.44140625" style="71" customWidth="1"/>
    <col min="5365" max="5365" width="15.6640625" style="71" customWidth="1"/>
    <col min="5366" max="5366" width="12.33203125" style="71" customWidth="1"/>
    <col min="5367" max="5367" width="9.109375" style="71"/>
    <col min="5368" max="5368" width="16" style="71" customWidth="1"/>
    <col min="5369" max="5369" width="23.44140625" style="71" customWidth="1"/>
    <col min="5370" max="5370" width="10.44140625" style="71" bestFit="1" customWidth="1"/>
    <col min="5371" max="5372" width="10.109375" style="71" customWidth="1"/>
    <col min="5373" max="5373" width="26.6640625" style="71" customWidth="1"/>
    <col min="5374" max="5374" width="54.33203125" style="71" bestFit="1" customWidth="1"/>
    <col min="5375" max="5616" width="9.109375" style="71"/>
    <col min="5617" max="5617" width="8" style="71" customWidth="1"/>
    <col min="5618" max="5618" width="48.44140625" style="71" bestFit="1" customWidth="1"/>
    <col min="5619" max="5619" width="12.6640625" style="71" customWidth="1"/>
    <col min="5620" max="5620" width="9.44140625" style="71" customWidth="1"/>
    <col min="5621" max="5621" width="15.6640625" style="71" customWidth="1"/>
    <col min="5622" max="5622" width="12.33203125" style="71" customWidth="1"/>
    <col min="5623" max="5623" width="9.109375" style="71"/>
    <col min="5624" max="5624" width="16" style="71" customWidth="1"/>
    <col min="5625" max="5625" width="23.44140625" style="71" customWidth="1"/>
    <col min="5626" max="5626" width="10.44140625" style="71" bestFit="1" customWidth="1"/>
    <col min="5627" max="5628" width="10.109375" style="71" customWidth="1"/>
    <col min="5629" max="5629" width="26.6640625" style="71" customWidth="1"/>
    <col min="5630" max="5630" width="54.33203125" style="71" bestFit="1" customWidth="1"/>
    <col min="5631" max="5872" width="9.109375" style="71"/>
    <col min="5873" max="5873" width="8" style="71" customWidth="1"/>
    <col min="5874" max="5874" width="48.44140625" style="71" bestFit="1" customWidth="1"/>
    <col min="5875" max="5875" width="12.6640625" style="71" customWidth="1"/>
    <col min="5876" max="5876" width="9.44140625" style="71" customWidth="1"/>
    <col min="5877" max="5877" width="15.6640625" style="71" customWidth="1"/>
    <col min="5878" max="5878" width="12.33203125" style="71" customWidth="1"/>
    <col min="5879" max="5879" width="9.109375" style="71"/>
    <col min="5880" max="5880" width="16" style="71" customWidth="1"/>
    <col min="5881" max="5881" width="23.44140625" style="71" customWidth="1"/>
    <col min="5882" max="5882" width="10.44140625" style="71" bestFit="1" customWidth="1"/>
    <col min="5883" max="5884" width="10.109375" style="71" customWidth="1"/>
    <col min="5885" max="5885" width="26.6640625" style="71" customWidth="1"/>
    <col min="5886" max="5886" width="54.33203125" style="71" bestFit="1" customWidth="1"/>
    <col min="5887" max="6128" width="9.109375" style="71"/>
    <col min="6129" max="6129" width="8" style="71" customWidth="1"/>
    <col min="6130" max="6130" width="48.44140625" style="71" bestFit="1" customWidth="1"/>
    <col min="6131" max="6131" width="12.6640625" style="71" customWidth="1"/>
    <col min="6132" max="6132" width="9.44140625" style="71" customWidth="1"/>
    <col min="6133" max="6133" width="15.6640625" style="71" customWidth="1"/>
    <col min="6134" max="6134" width="12.33203125" style="71" customWidth="1"/>
    <col min="6135" max="6135" width="9.109375" style="71"/>
    <col min="6136" max="6136" width="16" style="71" customWidth="1"/>
    <col min="6137" max="6137" width="23.44140625" style="71" customWidth="1"/>
    <col min="6138" max="6138" width="10.44140625" style="71" bestFit="1" customWidth="1"/>
    <col min="6139" max="6140" width="10.109375" style="71" customWidth="1"/>
    <col min="6141" max="6141" width="26.6640625" style="71" customWidth="1"/>
    <col min="6142" max="6142" width="54.33203125" style="71" bestFit="1" customWidth="1"/>
    <col min="6143" max="6384" width="9.109375" style="71"/>
    <col min="6385" max="6385" width="8" style="71" customWidth="1"/>
    <col min="6386" max="6386" width="48.44140625" style="71" bestFit="1" customWidth="1"/>
    <col min="6387" max="6387" width="12.6640625" style="71" customWidth="1"/>
    <col min="6388" max="6388" width="9.44140625" style="71" customWidth="1"/>
    <col min="6389" max="6389" width="15.6640625" style="71" customWidth="1"/>
    <col min="6390" max="6390" width="12.33203125" style="71" customWidth="1"/>
    <col min="6391" max="6391" width="9.109375" style="71"/>
    <col min="6392" max="6392" width="16" style="71" customWidth="1"/>
    <col min="6393" max="6393" width="23.44140625" style="71" customWidth="1"/>
    <col min="6394" max="6394" width="10.44140625" style="71" bestFit="1" customWidth="1"/>
    <col min="6395" max="6396" width="10.109375" style="71" customWidth="1"/>
    <col min="6397" max="6397" width="26.6640625" style="71" customWidth="1"/>
    <col min="6398" max="6398" width="54.33203125" style="71" bestFit="1" customWidth="1"/>
    <col min="6399" max="6640" width="9.109375" style="71"/>
    <col min="6641" max="6641" width="8" style="71" customWidth="1"/>
    <col min="6642" max="6642" width="48.44140625" style="71" bestFit="1" customWidth="1"/>
    <col min="6643" max="6643" width="12.6640625" style="71" customWidth="1"/>
    <col min="6644" max="6644" width="9.44140625" style="71" customWidth="1"/>
    <col min="6645" max="6645" width="15.6640625" style="71" customWidth="1"/>
    <col min="6646" max="6646" width="12.33203125" style="71" customWidth="1"/>
    <col min="6647" max="6647" width="9.109375" style="71"/>
    <col min="6648" max="6648" width="16" style="71" customWidth="1"/>
    <col min="6649" max="6649" width="23.44140625" style="71" customWidth="1"/>
    <col min="6650" max="6650" width="10.44140625" style="71" bestFit="1" customWidth="1"/>
    <col min="6651" max="6652" width="10.109375" style="71" customWidth="1"/>
    <col min="6653" max="6653" width="26.6640625" style="71" customWidth="1"/>
    <col min="6654" max="6654" width="54.33203125" style="71" bestFit="1" customWidth="1"/>
    <col min="6655" max="6896" width="9.109375" style="71"/>
    <col min="6897" max="6897" width="8" style="71" customWidth="1"/>
    <col min="6898" max="6898" width="48.44140625" style="71" bestFit="1" customWidth="1"/>
    <col min="6899" max="6899" width="12.6640625" style="71" customWidth="1"/>
    <col min="6900" max="6900" width="9.44140625" style="71" customWidth="1"/>
    <col min="6901" max="6901" width="15.6640625" style="71" customWidth="1"/>
    <col min="6902" max="6902" width="12.33203125" style="71" customWidth="1"/>
    <col min="6903" max="6903" width="9.109375" style="71"/>
    <col min="6904" max="6904" width="16" style="71" customWidth="1"/>
    <col min="6905" max="6905" width="23.44140625" style="71" customWidth="1"/>
    <col min="6906" max="6906" width="10.44140625" style="71" bestFit="1" customWidth="1"/>
    <col min="6907" max="6908" width="10.109375" style="71" customWidth="1"/>
    <col min="6909" max="6909" width="26.6640625" style="71" customWidth="1"/>
    <col min="6910" max="6910" width="54.33203125" style="71" bestFit="1" customWidth="1"/>
    <col min="6911" max="7152" width="9.109375" style="71"/>
    <col min="7153" max="7153" width="8" style="71" customWidth="1"/>
    <col min="7154" max="7154" width="48.44140625" style="71" bestFit="1" customWidth="1"/>
    <col min="7155" max="7155" width="12.6640625" style="71" customWidth="1"/>
    <col min="7156" max="7156" width="9.44140625" style="71" customWidth="1"/>
    <col min="7157" max="7157" width="15.6640625" style="71" customWidth="1"/>
    <col min="7158" max="7158" width="12.33203125" style="71" customWidth="1"/>
    <col min="7159" max="7159" width="9.109375" style="71"/>
    <col min="7160" max="7160" width="16" style="71" customWidth="1"/>
    <col min="7161" max="7161" width="23.44140625" style="71" customWidth="1"/>
    <col min="7162" max="7162" width="10.44140625" style="71" bestFit="1" customWidth="1"/>
    <col min="7163" max="7164" width="10.109375" style="71" customWidth="1"/>
    <col min="7165" max="7165" width="26.6640625" style="71" customWidth="1"/>
    <col min="7166" max="7166" width="54.33203125" style="71" bestFit="1" customWidth="1"/>
    <col min="7167" max="7408" width="9.109375" style="71"/>
    <col min="7409" max="7409" width="8" style="71" customWidth="1"/>
    <col min="7410" max="7410" width="48.44140625" style="71" bestFit="1" customWidth="1"/>
    <col min="7411" max="7411" width="12.6640625" style="71" customWidth="1"/>
    <col min="7412" max="7412" width="9.44140625" style="71" customWidth="1"/>
    <col min="7413" max="7413" width="15.6640625" style="71" customWidth="1"/>
    <col min="7414" max="7414" width="12.33203125" style="71" customWidth="1"/>
    <col min="7415" max="7415" width="9.109375" style="71"/>
    <col min="7416" max="7416" width="16" style="71" customWidth="1"/>
    <col min="7417" max="7417" width="23.44140625" style="71" customWidth="1"/>
    <col min="7418" max="7418" width="10.44140625" style="71" bestFit="1" customWidth="1"/>
    <col min="7419" max="7420" width="10.109375" style="71" customWidth="1"/>
    <col min="7421" max="7421" width="26.6640625" style="71" customWidth="1"/>
    <col min="7422" max="7422" width="54.33203125" style="71" bestFit="1" customWidth="1"/>
    <col min="7423" max="7664" width="9.109375" style="71"/>
    <col min="7665" max="7665" width="8" style="71" customWidth="1"/>
    <col min="7666" max="7666" width="48.44140625" style="71" bestFit="1" customWidth="1"/>
    <col min="7667" max="7667" width="12.6640625" style="71" customWidth="1"/>
    <col min="7668" max="7668" width="9.44140625" style="71" customWidth="1"/>
    <col min="7669" max="7669" width="15.6640625" style="71" customWidth="1"/>
    <col min="7670" max="7670" width="12.33203125" style="71" customWidth="1"/>
    <col min="7671" max="7671" width="9.109375" style="71"/>
    <col min="7672" max="7672" width="16" style="71" customWidth="1"/>
    <col min="7673" max="7673" width="23.44140625" style="71" customWidth="1"/>
    <col min="7674" max="7674" width="10.44140625" style="71" bestFit="1" customWidth="1"/>
    <col min="7675" max="7676" width="10.109375" style="71" customWidth="1"/>
    <col min="7677" max="7677" width="26.6640625" style="71" customWidth="1"/>
    <col min="7678" max="7678" width="54.33203125" style="71" bestFit="1" customWidth="1"/>
    <col min="7679" max="7920" width="9.109375" style="71"/>
    <col min="7921" max="7921" width="8" style="71" customWidth="1"/>
    <col min="7922" max="7922" width="48.44140625" style="71" bestFit="1" customWidth="1"/>
    <col min="7923" max="7923" width="12.6640625" style="71" customWidth="1"/>
    <col min="7924" max="7924" width="9.44140625" style="71" customWidth="1"/>
    <col min="7925" max="7925" width="15.6640625" style="71" customWidth="1"/>
    <col min="7926" max="7926" width="12.33203125" style="71" customWidth="1"/>
    <col min="7927" max="7927" width="9.109375" style="71"/>
    <col min="7928" max="7928" width="16" style="71" customWidth="1"/>
    <col min="7929" max="7929" width="23.44140625" style="71" customWidth="1"/>
    <col min="7930" max="7930" width="10.44140625" style="71" bestFit="1" customWidth="1"/>
    <col min="7931" max="7932" width="10.109375" style="71" customWidth="1"/>
    <col min="7933" max="7933" width="26.6640625" style="71" customWidth="1"/>
    <col min="7934" max="7934" width="54.33203125" style="71" bestFit="1" customWidth="1"/>
    <col min="7935" max="8176" width="9.109375" style="71"/>
    <col min="8177" max="8177" width="8" style="71" customWidth="1"/>
    <col min="8178" max="8178" width="48.44140625" style="71" bestFit="1" customWidth="1"/>
    <col min="8179" max="8179" width="12.6640625" style="71" customWidth="1"/>
    <col min="8180" max="8180" width="9.44140625" style="71" customWidth="1"/>
    <col min="8181" max="8181" width="15.6640625" style="71" customWidth="1"/>
    <col min="8182" max="8182" width="12.33203125" style="71" customWidth="1"/>
    <col min="8183" max="8183" width="9.109375" style="71"/>
    <col min="8184" max="8184" width="16" style="71" customWidth="1"/>
    <col min="8185" max="8185" width="23.44140625" style="71" customWidth="1"/>
    <col min="8186" max="8186" width="10.44140625" style="71" bestFit="1" customWidth="1"/>
    <col min="8187" max="8188" width="10.109375" style="71" customWidth="1"/>
    <col min="8189" max="8189" width="26.6640625" style="71" customWidth="1"/>
    <col min="8190" max="8190" width="54.33203125" style="71" bestFit="1" customWidth="1"/>
    <col min="8191" max="8432" width="9.109375" style="71"/>
    <col min="8433" max="8433" width="8" style="71" customWidth="1"/>
    <col min="8434" max="8434" width="48.44140625" style="71" bestFit="1" customWidth="1"/>
    <col min="8435" max="8435" width="12.6640625" style="71" customWidth="1"/>
    <col min="8436" max="8436" width="9.44140625" style="71" customWidth="1"/>
    <col min="8437" max="8437" width="15.6640625" style="71" customWidth="1"/>
    <col min="8438" max="8438" width="12.33203125" style="71" customWidth="1"/>
    <col min="8439" max="8439" width="9.109375" style="71"/>
    <col min="8440" max="8440" width="16" style="71" customWidth="1"/>
    <col min="8441" max="8441" width="23.44140625" style="71" customWidth="1"/>
    <col min="8442" max="8442" width="10.44140625" style="71" bestFit="1" customWidth="1"/>
    <col min="8443" max="8444" width="10.109375" style="71" customWidth="1"/>
    <col min="8445" max="8445" width="26.6640625" style="71" customWidth="1"/>
    <col min="8446" max="8446" width="54.33203125" style="71" bestFit="1" customWidth="1"/>
    <col min="8447" max="8688" width="9.109375" style="71"/>
    <col min="8689" max="8689" width="8" style="71" customWidth="1"/>
    <col min="8690" max="8690" width="48.44140625" style="71" bestFit="1" customWidth="1"/>
    <col min="8691" max="8691" width="12.6640625" style="71" customWidth="1"/>
    <col min="8692" max="8692" width="9.44140625" style="71" customWidth="1"/>
    <col min="8693" max="8693" width="15.6640625" style="71" customWidth="1"/>
    <col min="8694" max="8694" width="12.33203125" style="71" customWidth="1"/>
    <col min="8695" max="8695" width="9.109375" style="71"/>
    <col min="8696" max="8696" width="16" style="71" customWidth="1"/>
    <col min="8697" max="8697" width="23.44140625" style="71" customWidth="1"/>
    <col min="8698" max="8698" width="10.44140625" style="71" bestFit="1" customWidth="1"/>
    <col min="8699" max="8700" width="10.109375" style="71" customWidth="1"/>
    <col min="8701" max="8701" width="26.6640625" style="71" customWidth="1"/>
    <col min="8702" max="8702" width="54.33203125" style="71" bestFit="1" customWidth="1"/>
    <col min="8703" max="8944" width="9.109375" style="71"/>
    <col min="8945" max="8945" width="8" style="71" customWidth="1"/>
    <col min="8946" max="8946" width="48.44140625" style="71" bestFit="1" customWidth="1"/>
    <col min="8947" max="8947" width="12.6640625" style="71" customWidth="1"/>
    <col min="8948" max="8948" width="9.44140625" style="71" customWidth="1"/>
    <col min="8949" max="8949" width="15.6640625" style="71" customWidth="1"/>
    <col min="8950" max="8950" width="12.33203125" style="71" customWidth="1"/>
    <col min="8951" max="8951" width="9.109375" style="71"/>
    <col min="8952" max="8952" width="16" style="71" customWidth="1"/>
    <col min="8953" max="8953" width="23.44140625" style="71" customWidth="1"/>
    <col min="8954" max="8954" width="10.44140625" style="71" bestFit="1" customWidth="1"/>
    <col min="8955" max="8956" width="10.109375" style="71" customWidth="1"/>
    <col min="8957" max="8957" width="26.6640625" style="71" customWidth="1"/>
    <col min="8958" max="8958" width="54.33203125" style="71" bestFit="1" customWidth="1"/>
    <col min="8959" max="9200" width="9.109375" style="71"/>
    <col min="9201" max="9201" width="8" style="71" customWidth="1"/>
    <col min="9202" max="9202" width="48.44140625" style="71" bestFit="1" customWidth="1"/>
    <col min="9203" max="9203" width="12.6640625" style="71" customWidth="1"/>
    <col min="9204" max="9204" width="9.44140625" style="71" customWidth="1"/>
    <col min="9205" max="9205" width="15.6640625" style="71" customWidth="1"/>
    <col min="9206" max="9206" width="12.33203125" style="71" customWidth="1"/>
    <col min="9207" max="9207" width="9.109375" style="71"/>
    <col min="9208" max="9208" width="16" style="71" customWidth="1"/>
    <col min="9209" max="9209" width="23.44140625" style="71" customWidth="1"/>
    <col min="9210" max="9210" width="10.44140625" style="71" bestFit="1" customWidth="1"/>
    <col min="9211" max="9212" width="10.109375" style="71" customWidth="1"/>
    <col min="9213" max="9213" width="26.6640625" style="71" customWidth="1"/>
    <col min="9214" max="9214" width="54.33203125" style="71" bestFit="1" customWidth="1"/>
    <col min="9215" max="9456" width="9.109375" style="71"/>
    <col min="9457" max="9457" width="8" style="71" customWidth="1"/>
    <col min="9458" max="9458" width="48.44140625" style="71" bestFit="1" customWidth="1"/>
    <col min="9459" max="9459" width="12.6640625" style="71" customWidth="1"/>
    <col min="9460" max="9460" width="9.44140625" style="71" customWidth="1"/>
    <col min="9461" max="9461" width="15.6640625" style="71" customWidth="1"/>
    <col min="9462" max="9462" width="12.33203125" style="71" customWidth="1"/>
    <col min="9463" max="9463" width="9.109375" style="71"/>
    <col min="9464" max="9464" width="16" style="71" customWidth="1"/>
    <col min="9465" max="9465" width="23.44140625" style="71" customWidth="1"/>
    <col min="9466" max="9466" width="10.44140625" style="71" bestFit="1" customWidth="1"/>
    <col min="9467" max="9468" width="10.109375" style="71" customWidth="1"/>
    <col min="9469" max="9469" width="26.6640625" style="71" customWidth="1"/>
    <col min="9470" max="9470" width="54.33203125" style="71" bestFit="1" customWidth="1"/>
    <col min="9471" max="9712" width="9.109375" style="71"/>
    <col min="9713" max="9713" width="8" style="71" customWidth="1"/>
    <col min="9714" max="9714" width="48.44140625" style="71" bestFit="1" customWidth="1"/>
    <col min="9715" max="9715" width="12.6640625" style="71" customWidth="1"/>
    <col min="9716" max="9716" width="9.44140625" style="71" customWidth="1"/>
    <col min="9717" max="9717" width="15.6640625" style="71" customWidth="1"/>
    <col min="9718" max="9718" width="12.33203125" style="71" customWidth="1"/>
    <col min="9719" max="9719" width="9.109375" style="71"/>
    <col min="9720" max="9720" width="16" style="71" customWidth="1"/>
    <col min="9721" max="9721" width="23.44140625" style="71" customWidth="1"/>
    <col min="9722" max="9722" width="10.44140625" style="71" bestFit="1" customWidth="1"/>
    <col min="9723" max="9724" width="10.109375" style="71" customWidth="1"/>
    <col min="9725" max="9725" width="26.6640625" style="71" customWidth="1"/>
    <col min="9726" max="9726" width="54.33203125" style="71" bestFit="1" customWidth="1"/>
    <col min="9727" max="9968" width="9.109375" style="71"/>
    <col min="9969" max="9969" width="8" style="71" customWidth="1"/>
    <col min="9970" max="9970" width="48.44140625" style="71" bestFit="1" customWidth="1"/>
    <col min="9971" max="9971" width="12.6640625" style="71" customWidth="1"/>
    <col min="9972" max="9972" width="9.44140625" style="71" customWidth="1"/>
    <col min="9973" max="9973" width="15.6640625" style="71" customWidth="1"/>
    <col min="9974" max="9974" width="12.33203125" style="71" customWidth="1"/>
    <col min="9975" max="9975" width="9.109375" style="71"/>
    <col min="9976" max="9976" width="16" style="71" customWidth="1"/>
    <col min="9977" max="9977" width="23.44140625" style="71" customWidth="1"/>
    <col min="9978" max="9978" width="10.44140625" style="71" bestFit="1" customWidth="1"/>
    <col min="9979" max="9980" width="10.109375" style="71" customWidth="1"/>
    <col min="9981" max="9981" width="26.6640625" style="71" customWidth="1"/>
    <col min="9982" max="9982" width="54.33203125" style="71" bestFit="1" customWidth="1"/>
    <col min="9983" max="10224" width="9.109375" style="71"/>
    <col min="10225" max="10225" width="8" style="71" customWidth="1"/>
    <col min="10226" max="10226" width="48.44140625" style="71" bestFit="1" customWidth="1"/>
    <col min="10227" max="10227" width="12.6640625" style="71" customWidth="1"/>
    <col min="10228" max="10228" width="9.44140625" style="71" customWidth="1"/>
    <col min="10229" max="10229" width="15.6640625" style="71" customWidth="1"/>
    <col min="10230" max="10230" width="12.33203125" style="71" customWidth="1"/>
    <col min="10231" max="10231" width="9.109375" style="71"/>
    <col min="10232" max="10232" width="16" style="71" customWidth="1"/>
    <col min="10233" max="10233" width="23.44140625" style="71" customWidth="1"/>
    <col min="10234" max="10234" width="10.44140625" style="71" bestFit="1" customWidth="1"/>
    <col min="10235" max="10236" width="10.109375" style="71" customWidth="1"/>
    <col min="10237" max="10237" width="26.6640625" style="71" customWidth="1"/>
    <col min="10238" max="10238" width="54.33203125" style="71" bestFit="1" customWidth="1"/>
    <col min="10239" max="10480" width="9.109375" style="71"/>
    <col min="10481" max="10481" width="8" style="71" customWidth="1"/>
    <col min="10482" max="10482" width="48.44140625" style="71" bestFit="1" customWidth="1"/>
    <col min="10483" max="10483" width="12.6640625" style="71" customWidth="1"/>
    <col min="10484" max="10484" width="9.44140625" style="71" customWidth="1"/>
    <col min="10485" max="10485" width="15.6640625" style="71" customWidth="1"/>
    <col min="10486" max="10486" width="12.33203125" style="71" customWidth="1"/>
    <col min="10487" max="10487" width="9.109375" style="71"/>
    <col min="10488" max="10488" width="16" style="71" customWidth="1"/>
    <col min="10489" max="10489" width="23.44140625" style="71" customWidth="1"/>
    <col min="10490" max="10490" width="10.44140625" style="71" bestFit="1" customWidth="1"/>
    <col min="10491" max="10492" width="10.109375" style="71" customWidth="1"/>
    <col min="10493" max="10493" width="26.6640625" style="71" customWidth="1"/>
    <col min="10494" max="10494" width="54.33203125" style="71" bestFit="1" customWidth="1"/>
    <col min="10495" max="10736" width="9.109375" style="71"/>
    <col min="10737" max="10737" width="8" style="71" customWidth="1"/>
    <col min="10738" max="10738" width="48.44140625" style="71" bestFit="1" customWidth="1"/>
    <col min="10739" max="10739" width="12.6640625" style="71" customWidth="1"/>
    <col min="10740" max="10740" width="9.44140625" style="71" customWidth="1"/>
    <col min="10741" max="10741" width="15.6640625" style="71" customWidth="1"/>
    <col min="10742" max="10742" width="12.33203125" style="71" customWidth="1"/>
    <col min="10743" max="10743" width="9.109375" style="71"/>
    <col min="10744" max="10744" width="16" style="71" customWidth="1"/>
    <col min="10745" max="10745" width="23.44140625" style="71" customWidth="1"/>
    <col min="10746" max="10746" width="10.44140625" style="71" bestFit="1" customWidth="1"/>
    <col min="10747" max="10748" width="10.109375" style="71" customWidth="1"/>
    <col min="10749" max="10749" width="26.6640625" style="71" customWidth="1"/>
    <col min="10750" max="10750" width="54.33203125" style="71" bestFit="1" customWidth="1"/>
    <col min="10751" max="10992" width="9.109375" style="71"/>
    <col min="10993" max="10993" width="8" style="71" customWidth="1"/>
    <col min="10994" max="10994" width="48.44140625" style="71" bestFit="1" customWidth="1"/>
    <col min="10995" max="10995" width="12.6640625" style="71" customWidth="1"/>
    <col min="10996" max="10996" width="9.44140625" style="71" customWidth="1"/>
    <col min="10997" max="10997" width="15.6640625" style="71" customWidth="1"/>
    <col min="10998" max="10998" width="12.33203125" style="71" customWidth="1"/>
    <col min="10999" max="10999" width="9.109375" style="71"/>
    <col min="11000" max="11000" width="16" style="71" customWidth="1"/>
    <col min="11001" max="11001" width="23.44140625" style="71" customWidth="1"/>
    <col min="11002" max="11002" width="10.44140625" style="71" bestFit="1" customWidth="1"/>
    <col min="11003" max="11004" width="10.109375" style="71" customWidth="1"/>
    <col min="11005" max="11005" width="26.6640625" style="71" customWidth="1"/>
    <col min="11006" max="11006" width="54.33203125" style="71" bestFit="1" customWidth="1"/>
    <col min="11007" max="11248" width="9.109375" style="71"/>
    <col min="11249" max="11249" width="8" style="71" customWidth="1"/>
    <col min="11250" max="11250" width="48.44140625" style="71" bestFit="1" customWidth="1"/>
    <col min="11251" max="11251" width="12.6640625" style="71" customWidth="1"/>
    <col min="11252" max="11252" width="9.44140625" style="71" customWidth="1"/>
    <col min="11253" max="11253" width="15.6640625" style="71" customWidth="1"/>
    <col min="11254" max="11254" width="12.33203125" style="71" customWidth="1"/>
    <col min="11255" max="11255" width="9.109375" style="71"/>
    <col min="11256" max="11256" width="16" style="71" customWidth="1"/>
    <col min="11257" max="11257" width="23.44140625" style="71" customWidth="1"/>
    <col min="11258" max="11258" width="10.44140625" style="71" bestFit="1" customWidth="1"/>
    <col min="11259" max="11260" width="10.109375" style="71" customWidth="1"/>
    <col min="11261" max="11261" width="26.6640625" style="71" customWidth="1"/>
    <col min="11262" max="11262" width="54.33203125" style="71" bestFit="1" customWidth="1"/>
    <col min="11263" max="11504" width="9.109375" style="71"/>
    <col min="11505" max="11505" width="8" style="71" customWidth="1"/>
    <col min="11506" max="11506" width="48.44140625" style="71" bestFit="1" customWidth="1"/>
    <col min="11507" max="11507" width="12.6640625" style="71" customWidth="1"/>
    <col min="11508" max="11508" width="9.44140625" style="71" customWidth="1"/>
    <col min="11509" max="11509" width="15.6640625" style="71" customWidth="1"/>
    <col min="11510" max="11510" width="12.33203125" style="71" customWidth="1"/>
    <col min="11511" max="11511" width="9.109375" style="71"/>
    <col min="11512" max="11512" width="16" style="71" customWidth="1"/>
    <col min="11513" max="11513" width="23.44140625" style="71" customWidth="1"/>
    <col min="11514" max="11514" width="10.44140625" style="71" bestFit="1" customWidth="1"/>
    <col min="11515" max="11516" width="10.109375" style="71" customWidth="1"/>
    <col min="11517" max="11517" width="26.6640625" style="71" customWidth="1"/>
    <col min="11518" max="11518" width="54.33203125" style="71" bestFit="1" customWidth="1"/>
    <col min="11519" max="11760" width="9.109375" style="71"/>
    <col min="11761" max="11761" width="8" style="71" customWidth="1"/>
    <col min="11762" max="11762" width="48.44140625" style="71" bestFit="1" customWidth="1"/>
    <col min="11763" max="11763" width="12.6640625" style="71" customWidth="1"/>
    <col min="11764" max="11764" width="9.44140625" style="71" customWidth="1"/>
    <col min="11765" max="11765" width="15.6640625" style="71" customWidth="1"/>
    <col min="11766" max="11766" width="12.33203125" style="71" customWidth="1"/>
    <col min="11767" max="11767" width="9.109375" style="71"/>
    <col min="11768" max="11768" width="16" style="71" customWidth="1"/>
    <col min="11769" max="11769" width="23.44140625" style="71" customWidth="1"/>
    <col min="11770" max="11770" width="10.44140625" style="71" bestFit="1" customWidth="1"/>
    <col min="11771" max="11772" width="10.109375" style="71" customWidth="1"/>
    <col min="11773" max="11773" width="26.6640625" style="71" customWidth="1"/>
    <col min="11774" max="11774" width="54.33203125" style="71" bestFit="1" customWidth="1"/>
    <col min="11775" max="12016" width="9.109375" style="71"/>
    <col min="12017" max="12017" width="8" style="71" customWidth="1"/>
    <col min="12018" max="12018" width="48.44140625" style="71" bestFit="1" customWidth="1"/>
    <col min="12019" max="12019" width="12.6640625" style="71" customWidth="1"/>
    <col min="12020" max="12020" width="9.44140625" style="71" customWidth="1"/>
    <col min="12021" max="12021" width="15.6640625" style="71" customWidth="1"/>
    <col min="12022" max="12022" width="12.33203125" style="71" customWidth="1"/>
    <col min="12023" max="12023" width="9.109375" style="71"/>
    <col min="12024" max="12024" width="16" style="71" customWidth="1"/>
    <col min="12025" max="12025" width="23.44140625" style="71" customWidth="1"/>
    <col min="12026" max="12026" width="10.44140625" style="71" bestFit="1" customWidth="1"/>
    <col min="12027" max="12028" width="10.109375" style="71" customWidth="1"/>
    <col min="12029" max="12029" width="26.6640625" style="71" customWidth="1"/>
    <col min="12030" max="12030" width="54.33203125" style="71" bestFit="1" customWidth="1"/>
    <col min="12031" max="12272" width="9.109375" style="71"/>
    <col min="12273" max="12273" width="8" style="71" customWidth="1"/>
    <col min="12274" max="12274" width="48.44140625" style="71" bestFit="1" customWidth="1"/>
    <col min="12275" max="12275" width="12.6640625" style="71" customWidth="1"/>
    <col min="12276" max="12276" width="9.44140625" style="71" customWidth="1"/>
    <col min="12277" max="12277" width="15.6640625" style="71" customWidth="1"/>
    <col min="12278" max="12278" width="12.33203125" style="71" customWidth="1"/>
    <col min="12279" max="12279" width="9.109375" style="71"/>
    <col min="12280" max="12280" width="16" style="71" customWidth="1"/>
    <col min="12281" max="12281" width="23.44140625" style="71" customWidth="1"/>
    <col min="12282" max="12282" width="10.44140625" style="71" bestFit="1" customWidth="1"/>
    <col min="12283" max="12284" width="10.109375" style="71" customWidth="1"/>
    <col min="12285" max="12285" width="26.6640625" style="71" customWidth="1"/>
    <col min="12286" max="12286" width="54.33203125" style="71" bestFit="1" customWidth="1"/>
    <col min="12287" max="12528" width="9.109375" style="71"/>
    <col min="12529" max="12529" width="8" style="71" customWidth="1"/>
    <col min="12530" max="12530" width="48.44140625" style="71" bestFit="1" customWidth="1"/>
    <col min="12531" max="12531" width="12.6640625" style="71" customWidth="1"/>
    <col min="12532" max="12532" width="9.44140625" style="71" customWidth="1"/>
    <col min="12533" max="12533" width="15.6640625" style="71" customWidth="1"/>
    <col min="12534" max="12534" width="12.33203125" style="71" customWidth="1"/>
    <col min="12535" max="12535" width="9.109375" style="71"/>
    <col min="12536" max="12536" width="16" style="71" customWidth="1"/>
    <col min="12537" max="12537" width="23.44140625" style="71" customWidth="1"/>
    <col min="12538" max="12538" width="10.44140625" style="71" bestFit="1" customWidth="1"/>
    <col min="12539" max="12540" width="10.109375" style="71" customWidth="1"/>
    <col min="12541" max="12541" width="26.6640625" style="71" customWidth="1"/>
    <col min="12542" max="12542" width="54.33203125" style="71" bestFit="1" customWidth="1"/>
    <col min="12543" max="12784" width="9.109375" style="71"/>
    <col min="12785" max="12785" width="8" style="71" customWidth="1"/>
    <col min="12786" max="12786" width="48.44140625" style="71" bestFit="1" customWidth="1"/>
    <col min="12787" max="12787" width="12.6640625" style="71" customWidth="1"/>
    <col min="12788" max="12788" width="9.44140625" style="71" customWidth="1"/>
    <col min="12789" max="12789" width="15.6640625" style="71" customWidth="1"/>
    <col min="12790" max="12790" width="12.33203125" style="71" customWidth="1"/>
    <col min="12791" max="12791" width="9.109375" style="71"/>
    <col min="12792" max="12792" width="16" style="71" customWidth="1"/>
    <col min="12793" max="12793" width="23.44140625" style="71" customWidth="1"/>
    <col min="12794" max="12794" width="10.44140625" style="71" bestFit="1" customWidth="1"/>
    <col min="12795" max="12796" width="10.109375" style="71" customWidth="1"/>
    <col min="12797" max="12797" width="26.6640625" style="71" customWidth="1"/>
    <col min="12798" max="12798" width="54.33203125" style="71" bestFit="1" customWidth="1"/>
    <col min="12799" max="13040" width="9.109375" style="71"/>
    <col min="13041" max="13041" width="8" style="71" customWidth="1"/>
    <col min="13042" max="13042" width="48.44140625" style="71" bestFit="1" customWidth="1"/>
    <col min="13043" max="13043" width="12.6640625" style="71" customWidth="1"/>
    <col min="13044" max="13044" width="9.44140625" style="71" customWidth="1"/>
    <col min="13045" max="13045" width="15.6640625" style="71" customWidth="1"/>
    <col min="13046" max="13046" width="12.33203125" style="71" customWidth="1"/>
    <col min="13047" max="13047" width="9.109375" style="71"/>
    <col min="13048" max="13048" width="16" style="71" customWidth="1"/>
    <col min="13049" max="13049" width="23.44140625" style="71" customWidth="1"/>
    <col min="13050" max="13050" width="10.44140625" style="71" bestFit="1" customWidth="1"/>
    <col min="13051" max="13052" width="10.109375" style="71" customWidth="1"/>
    <col min="13053" max="13053" width="26.6640625" style="71" customWidth="1"/>
    <col min="13054" max="13054" width="54.33203125" style="71" bestFit="1" customWidth="1"/>
    <col min="13055" max="13296" width="9.109375" style="71"/>
    <col min="13297" max="13297" width="8" style="71" customWidth="1"/>
    <col min="13298" max="13298" width="48.44140625" style="71" bestFit="1" customWidth="1"/>
    <col min="13299" max="13299" width="12.6640625" style="71" customWidth="1"/>
    <col min="13300" max="13300" width="9.44140625" style="71" customWidth="1"/>
    <col min="13301" max="13301" width="15.6640625" style="71" customWidth="1"/>
    <col min="13302" max="13302" width="12.33203125" style="71" customWidth="1"/>
    <col min="13303" max="13303" width="9.109375" style="71"/>
    <col min="13304" max="13304" width="16" style="71" customWidth="1"/>
    <col min="13305" max="13305" width="23.44140625" style="71" customWidth="1"/>
    <col min="13306" max="13306" width="10.44140625" style="71" bestFit="1" customWidth="1"/>
    <col min="13307" max="13308" width="10.109375" style="71" customWidth="1"/>
    <col min="13309" max="13309" width="26.6640625" style="71" customWidth="1"/>
    <col min="13310" max="13310" width="54.33203125" style="71" bestFit="1" customWidth="1"/>
    <col min="13311" max="13552" width="9.109375" style="71"/>
    <col min="13553" max="13553" width="8" style="71" customWidth="1"/>
    <col min="13554" max="13554" width="48.44140625" style="71" bestFit="1" customWidth="1"/>
    <col min="13555" max="13555" width="12.6640625" style="71" customWidth="1"/>
    <col min="13556" max="13556" width="9.44140625" style="71" customWidth="1"/>
    <col min="13557" max="13557" width="15.6640625" style="71" customWidth="1"/>
    <col min="13558" max="13558" width="12.33203125" style="71" customWidth="1"/>
    <col min="13559" max="13559" width="9.109375" style="71"/>
    <col min="13560" max="13560" width="16" style="71" customWidth="1"/>
    <col min="13561" max="13561" width="23.44140625" style="71" customWidth="1"/>
    <col min="13562" max="13562" width="10.44140625" style="71" bestFit="1" customWidth="1"/>
    <col min="13563" max="13564" width="10.109375" style="71" customWidth="1"/>
    <col min="13565" max="13565" width="26.6640625" style="71" customWidth="1"/>
    <col min="13566" max="13566" width="54.33203125" style="71" bestFit="1" customWidth="1"/>
    <col min="13567" max="13808" width="9.109375" style="71"/>
    <col min="13809" max="13809" width="8" style="71" customWidth="1"/>
    <col min="13810" max="13810" width="48.44140625" style="71" bestFit="1" customWidth="1"/>
    <col min="13811" max="13811" width="12.6640625" style="71" customWidth="1"/>
    <col min="13812" max="13812" width="9.44140625" style="71" customWidth="1"/>
    <col min="13813" max="13813" width="15.6640625" style="71" customWidth="1"/>
    <col min="13814" max="13814" width="12.33203125" style="71" customWidth="1"/>
    <col min="13815" max="13815" width="9.109375" style="71"/>
    <col min="13816" max="13816" width="16" style="71" customWidth="1"/>
    <col min="13817" max="13817" width="23.44140625" style="71" customWidth="1"/>
    <col min="13818" max="13818" width="10.44140625" style="71" bestFit="1" customWidth="1"/>
    <col min="13819" max="13820" width="10.109375" style="71" customWidth="1"/>
    <col min="13821" max="13821" width="26.6640625" style="71" customWidth="1"/>
    <col min="13822" max="13822" width="54.33203125" style="71" bestFit="1" customWidth="1"/>
    <col min="13823" max="14064" width="9.109375" style="71"/>
    <col min="14065" max="14065" width="8" style="71" customWidth="1"/>
    <col min="14066" max="14066" width="48.44140625" style="71" bestFit="1" customWidth="1"/>
    <col min="14067" max="14067" width="12.6640625" style="71" customWidth="1"/>
    <col min="14068" max="14068" width="9.44140625" style="71" customWidth="1"/>
    <col min="14069" max="14069" width="15.6640625" style="71" customWidth="1"/>
    <col min="14070" max="14070" width="12.33203125" style="71" customWidth="1"/>
    <col min="14071" max="14071" width="9.109375" style="71"/>
    <col min="14072" max="14072" width="16" style="71" customWidth="1"/>
    <col min="14073" max="14073" width="23.44140625" style="71" customWidth="1"/>
    <col min="14074" max="14074" width="10.44140625" style="71" bestFit="1" customWidth="1"/>
    <col min="14075" max="14076" width="10.109375" style="71" customWidth="1"/>
    <col min="14077" max="14077" width="26.6640625" style="71" customWidth="1"/>
    <col min="14078" max="14078" width="54.33203125" style="71" bestFit="1" customWidth="1"/>
    <col min="14079" max="14320" width="9.109375" style="71"/>
    <col min="14321" max="14321" width="8" style="71" customWidth="1"/>
    <col min="14322" max="14322" width="48.44140625" style="71" bestFit="1" customWidth="1"/>
    <col min="14323" max="14323" width="12.6640625" style="71" customWidth="1"/>
    <col min="14324" max="14324" width="9.44140625" style="71" customWidth="1"/>
    <col min="14325" max="14325" width="15.6640625" style="71" customWidth="1"/>
    <col min="14326" max="14326" width="12.33203125" style="71" customWidth="1"/>
    <col min="14327" max="14327" width="9.109375" style="71"/>
    <col min="14328" max="14328" width="16" style="71" customWidth="1"/>
    <col min="14329" max="14329" width="23.44140625" style="71" customWidth="1"/>
    <col min="14330" max="14330" width="10.44140625" style="71" bestFit="1" customWidth="1"/>
    <col min="14331" max="14332" width="10.109375" style="71" customWidth="1"/>
    <col min="14333" max="14333" width="26.6640625" style="71" customWidth="1"/>
    <col min="14334" max="14334" width="54.33203125" style="71" bestFit="1" customWidth="1"/>
    <col min="14335" max="14576" width="9.109375" style="71"/>
    <col min="14577" max="14577" width="8" style="71" customWidth="1"/>
    <col min="14578" max="14578" width="48.44140625" style="71" bestFit="1" customWidth="1"/>
    <col min="14579" max="14579" width="12.6640625" style="71" customWidth="1"/>
    <col min="14580" max="14580" width="9.44140625" style="71" customWidth="1"/>
    <col min="14581" max="14581" width="15.6640625" style="71" customWidth="1"/>
    <col min="14582" max="14582" width="12.33203125" style="71" customWidth="1"/>
    <col min="14583" max="14583" width="9.109375" style="71"/>
    <col min="14584" max="14584" width="16" style="71" customWidth="1"/>
    <col min="14585" max="14585" width="23.44140625" style="71" customWidth="1"/>
    <col min="14586" max="14586" width="10.44140625" style="71" bestFit="1" customWidth="1"/>
    <col min="14587" max="14588" width="10.109375" style="71" customWidth="1"/>
    <col min="14589" max="14589" width="26.6640625" style="71" customWidth="1"/>
    <col min="14590" max="14590" width="54.33203125" style="71" bestFit="1" customWidth="1"/>
    <col min="14591" max="14832" width="9.109375" style="71"/>
    <col min="14833" max="14833" width="8" style="71" customWidth="1"/>
    <col min="14834" max="14834" width="48.44140625" style="71" bestFit="1" customWidth="1"/>
    <col min="14835" max="14835" width="12.6640625" style="71" customWidth="1"/>
    <col min="14836" max="14836" width="9.44140625" style="71" customWidth="1"/>
    <col min="14837" max="14837" width="15.6640625" style="71" customWidth="1"/>
    <col min="14838" max="14838" width="12.33203125" style="71" customWidth="1"/>
    <col min="14839" max="14839" width="9.109375" style="71"/>
    <col min="14840" max="14840" width="16" style="71" customWidth="1"/>
    <col min="14841" max="14841" width="23.44140625" style="71" customWidth="1"/>
    <col min="14842" max="14842" width="10.44140625" style="71" bestFit="1" customWidth="1"/>
    <col min="14843" max="14844" width="10.109375" style="71" customWidth="1"/>
    <col min="14845" max="14845" width="26.6640625" style="71" customWidth="1"/>
    <col min="14846" max="14846" width="54.33203125" style="71" bestFit="1" customWidth="1"/>
    <col min="14847" max="15088" width="9.109375" style="71"/>
    <col min="15089" max="15089" width="8" style="71" customWidth="1"/>
    <col min="15090" max="15090" width="48.44140625" style="71" bestFit="1" customWidth="1"/>
    <col min="15091" max="15091" width="12.6640625" style="71" customWidth="1"/>
    <col min="15092" max="15092" width="9.44140625" style="71" customWidth="1"/>
    <col min="15093" max="15093" width="15.6640625" style="71" customWidth="1"/>
    <col min="15094" max="15094" width="12.33203125" style="71" customWidth="1"/>
    <col min="15095" max="15095" width="9.109375" style="71"/>
    <col min="15096" max="15096" width="16" style="71" customWidth="1"/>
    <col min="15097" max="15097" width="23.44140625" style="71" customWidth="1"/>
    <col min="15098" max="15098" width="10.44140625" style="71" bestFit="1" customWidth="1"/>
    <col min="15099" max="15100" width="10.109375" style="71" customWidth="1"/>
    <col min="15101" max="15101" width="26.6640625" style="71" customWidth="1"/>
    <col min="15102" max="15102" width="54.33203125" style="71" bestFit="1" customWidth="1"/>
    <col min="15103" max="15344" width="9.109375" style="71"/>
    <col min="15345" max="15345" width="8" style="71" customWidth="1"/>
    <col min="15346" max="15346" width="48.44140625" style="71" bestFit="1" customWidth="1"/>
    <col min="15347" max="15347" width="12.6640625" style="71" customWidth="1"/>
    <col min="15348" max="15348" width="9.44140625" style="71" customWidth="1"/>
    <col min="15349" max="15349" width="15.6640625" style="71" customWidth="1"/>
    <col min="15350" max="15350" width="12.33203125" style="71" customWidth="1"/>
    <col min="15351" max="15351" width="9.109375" style="71"/>
    <col min="15352" max="15352" width="16" style="71" customWidth="1"/>
    <col min="15353" max="15353" width="23.44140625" style="71" customWidth="1"/>
    <col min="15354" max="15354" width="10.44140625" style="71" bestFit="1" customWidth="1"/>
    <col min="15355" max="15356" width="10.109375" style="71" customWidth="1"/>
    <col min="15357" max="15357" width="26.6640625" style="71" customWidth="1"/>
    <col min="15358" max="15358" width="54.33203125" style="71" bestFit="1" customWidth="1"/>
    <col min="15359" max="15600" width="9.109375" style="71"/>
    <col min="15601" max="15601" width="8" style="71" customWidth="1"/>
    <col min="15602" max="15602" width="48.44140625" style="71" bestFit="1" customWidth="1"/>
    <col min="15603" max="15603" width="12.6640625" style="71" customWidth="1"/>
    <col min="15604" max="15604" width="9.44140625" style="71" customWidth="1"/>
    <col min="15605" max="15605" width="15.6640625" style="71" customWidth="1"/>
    <col min="15606" max="15606" width="12.33203125" style="71" customWidth="1"/>
    <col min="15607" max="15607" width="9.109375" style="71"/>
    <col min="15608" max="15608" width="16" style="71" customWidth="1"/>
    <col min="15609" max="15609" width="23.44140625" style="71" customWidth="1"/>
    <col min="15610" max="15610" width="10.44140625" style="71" bestFit="1" customWidth="1"/>
    <col min="15611" max="15612" width="10.109375" style="71" customWidth="1"/>
    <col min="15613" max="15613" width="26.6640625" style="71" customWidth="1"/>
    <col min="15614" max="15614" width="54.33203125" style="71" bestFit="1" customWidth="1"/>
    <col min="15615" max="15856" width="9.109375" style="71"/>
    <col min="15857" max="15857" width="8" style="71" customWidth="1"/>
    <col min="15858" max="15858" width="48.44140625" style="71" bestFit="1" customWidth="1"/>
    <col min="15859" max="15859" width="12.6640625" style="71" customWidth="1"/>
    <col min="15860" max="15860" width="9.44140625" style="71" customWidth="1"/>
    <col min="15861" max="15861" width="15.6640625" style="71" customWidth="1"/>
    <col min="15862" max="15862" width="12.33203125" style="71" customWidth="1"/>
    <col min="15863" max="15863" width="9.109375" style="71"/>
    <col min="15864" max="15864" width="16" style="71" customWidth="1"/>
    <col min="15865" max="15865" width="23.44140625" style="71" customWidth="1"/>
    <col min="15866" max="15866" width="10.44140625" style="71" bestFit="1" customWidth="1"/>
    <col min="15867" max="15868" width="10.109375" style="71" customWidth="1"/>
    <col min="15869" max="15869" width="26.6640625" style="71" customWidth="1"/>
    <col min="15870" max="15870" width="54.33203125" style="71" bestFit="1" customWidth="1"/>
    <col min="15871" max="16112" width="9.109375" style="71"/>
    <col min="16113" max="16113" width="8" style="71" customWidth="1"/>
    <col min="16114" max="16114" width="48.44140625" style="71" bestFit="1" customWidth="1"/>
    <col min="16115" max="16115" width="12.6640625" style="71" customWidth="1"/>
    <col min="16116" max="16116" width="9.44140625" style="71" customWidth="1"/>
    <col min="16117" max="16117" width="15.6640625" style="71" customWidth="1"/>
    <col min="16118" max="16118" width="12.33203125" style="71" customWidth="1"/>
    <col min="16119" max="16119" width="9.109375" style="71"/>
    <col min="16120" max="16120" width="16" style="71" customWidth="1"/>
    <col min="16121" max="16121" width="23.44140625" style="71" customWidth="1"/>
    <col min="16122" max="16122" width="10.44140625" style="71" bestFit="1" customWidth="1"/>
    <col min="16123" max="16124" width="10.109375" style="71" customWidth="1"/>
    <col min="16125" max="16125" width="26.6640625" style="71" customWidth="1"/>
    <col min="16126" max="16126" width="54.33203125" style="71" bestFit="1" customWidth="1"/>
    <col min="16127" max="16384" width="9.109375" style="71"/>
  </cols>
  <sheetData>
    <row r="1" spans="1:11" ht="31.2" x14ac:dyDescent="0.25">
      <c r="A1" s="148" t="s">
        <v>10</v>
      </c>
      <c r="B1" s="149" t="s">
        <v>79</v>
      </c>
      <c r="C1" s="144" t="s">
        <v>14</v>
      </c>
      <c r="D1" s="145">
        <f>Capa!B30</f>
        <v>44854</v>
      </c>
      <c r="E1" s="70"/>
      <c r="F1" s="70"/>
      <c r="G1" s="70"/>
      <c r="H1" s="70"/>
      <c r="I1" s="146"/>
      <c r="J1" s="70"/>
      <c r="K1" s="70"/>
    </row>
    <row r="2" spans="1:11" ht="7.5" customHeight="1" x14ac:dyDescent="0.25">
      <c r="A2" s="146"/>
      <c r="B2" s="146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x14ac:dyDescent="0.25">
      <c r="A3" s="76"/>
      <c r="B3" s="76"/>
      <c r="C3" s="77" t="s">
        <v>60</v>
      </c>
      <c r="D3" s="79" t="s">
        <v>80</v>
      </c>
      <c r="E3" s="70"/>
      <c r="F3" s="70"/>
      <c r="G3" s="70"/>
      <c r="H3" s="70"/>
      <c r="I3" s="70"/>
      <c r="J3" s="70"/>
      <c r="K3" s="70"/>
    </row>
    <row r="4" spans="1:11" ht="15" customHeight="1" x14ac:dyDescent="0.25">
      <c r="A4" s="76"/>
      <c r="B4" s="76"/>
      <c r="C4" s="77" t="s">
        <v>62</v>
      </c>
      <c r="D4" s="246"/>
      <c r="E4" s="70"/>
      <c r="F4" s="70"/>
      <c r="G4" s="70"/>
      <c r="H4" s="70"/>
      <c r="I4" s="70"/>
      <c r="J4" s="70"/>
      <c r="K4" s="70"/>
    </row>
    <row r="5" spans="1:11" ht="6" customHeight="1" x14ac:dyDescent="0.25">
      <c r="A5" s="76"/>
      <c r="B5" s="76"/>
      <c r="C5" s="72"/>
      <c r="D5" s="78"/>
      <c r="E5" s="70"/>
      <c r="F5" s="70"/>
      <c r="G5" s="70"/>
      <c r="H5" s="70"/>
      <c r="I5" s="70"/>
      <c r="J5" s="70"/>
      <c r="K5" s="70"/>
    </row>
    <row r="6" spans="1:11" ht="15" customHeight="1" x14ac:dyDescent="0.25">
      <c r="A6" s="75"/>
      <c r="B6" s="77" t="s">
        <v>63</v>
      </c>
      <c r="C6" s="83"/>
      <c r="D6" s="77" t="s">
        <v>55</v>
      </c>
    </row>
    <row r="7" spans="1:11" ht="15" customHeight="1" x14ac:dyDescent="0.25">
      <c r="B7" s="72" t="s">
        <v>223</v>
      </c>
      <c r="C7" s="72"/>
      <c r="D7" s="247"/>
    </row>
    <row r="8" spans="1:11" ht="15" customHeight="1" x14ac:dyDescent="0.25">
      <c r="B8" s="72" t="s">
        <v>64</v>
      </c>
      <c r="C8" s="72"/>
      <c r="D8" s="247">
        <v>0</v>
      </c>
    </row>
    <row r="9" spans="1:11" ht="15" customHeight="1" x14ac:dyDescent="0.25">
      <c r="B9" s="72" t="s">
        <v>65</v>
      </c>
      <c r="C9" s="72"/>
      <c r="D9" s="247"/>
    </row>
    <row r="10" spans="1:11" ht="15" customHeight="1" x14ac:dyDescent="0.25">
      <c r="B10" s="72" t="s">
        <v>66</v>
      </c>
      <c r="C10" s="72"/>
      <c r="D10" s="247"/>
    </row>
    <row r="11" spans="1:11" ht="15" customHeight="1" x14ac:dyDescent="0.25">
      <c r="B11" s="72" t="s">
        <v>67</v>
      </c>
      <c r="C11" s="72"/>
    </row>
    <row r="12" spans="1:11" ht="15" customHeight="1" x14ac:dyDescent="0.25">
      <c r="B12" s="72" t="s">
        <v>68</v>
      </c>
      <c r="C12" s="86">
        <f>C13+C14+C15</f>
        <v>0</v>
      </c>
      <c r="D12" s="80">
        <f>C12/(1-C12)</f>
        <v>0</v>
      </c>
    </row>
    <row r="13" spans="1:11" ht="15" customHeight="1" x14ac:dyDescent="0.25">
      <c r="B13" s="72" t="s">
        <v>69</v>
      </c>
      <c r="C13" s="247"/>
    </row>
    <row r="14" spans="1:11" ht="15" customHeight="1" x14ac:dyDescent="0.25">
      <c r="B14" s="72" t="s">
        <v>70</v>
      </c>
      <c r="C14" s="247"/>
    </row>
    <row r="15" spans="1:11" ht="15" customHeight="1" x14ac:dyDescent="0.25">
      <c r="B15" s="72" t="s">
        <v>71</v>
      </c>
      <c r="C15" s="247"/>
    </row>
    <row r="16" spans="1:11" ht="15" customHeight="1" x14ac:dyDescent="0.25"/>
    <row r="17" spans="1:4" ht="15" customHeight="1" x14ac:dyDescent="0.25">
      <c r="A17" s="82"/>
      <c r="B17" s="74" t="s">
        <v>72</v>
      </c>
      <c r="C17" s="81" t="s">
        <v>73</v>
      </c>
      <c r="D17" s="84">
        <f>(1+D7+D9)*(1+D10)*(1+D12)</f>
        <v>1</v>
      </c>
    </row>
    <row r="18" spans="1:4" ht="15" customHeight="1" x14ac:dyDescent="0.25">
      <c r="B18" s="72"/>
      <c r="C18" s="72"/>
    </row>
    <row r="19" spans="1:4" ht="15" customHeight="1" x14ac:dyDescent="0.25">
      <c r="A19" s="82"/>
      <c r="B19" s="74" t="s">
        <v>81</v>
      </c>
      <c r="C19" s="81"/>
      <c r="D19" s="85">
        <f>D4*D17</f>
        <v>0</v>
      </c>
    </row>
    <row r="20" spans="1:4" ht="15" customHeight="1" x14ac:dyDescent="0.25"/>
    <row r="21" spans="1:4" ht="15" customHeight="1" x14ac:dyDescent="0.25">
      <c r="B21" s="71" t="s">
        <v>246</v>
      </c>
    </row>
    <row r="22" spans="1:4" ht="15" customHeight="1" x14ac:dyDescent="0.25"/>
    <row r="23" spans="1:4" ht="15" customHeight="1" x14ac:dyDescent="0.25"/>
    <row r="24" spans="1:4" ht="15" customHeight="1" x14ac:dyDescent="0.25"/>
    <row r="25" spans="1:4" ht="15" customHeight="1" x14ac:dyDescent="0.25"/>
    <row r="26" spans="1:4" ht="15" customHeight="1" x14ac:dyDescent="0.25"/>
    <row r="27" spans="1:4" ht="15" customHeight="1" x14ac:dyDescent="0.25"/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spans="1:3" ht="15" customHeight="1" x14ac:dyDescent="0.25"/>
    <row r="34" spans="1:3" ht="15" customHeight="1" x14ac:dyDescent="0.25"/>
    <row r="35" spans="1:3" ht="15" customHeight="1" x14ac:dyDescent="0.25"/>
    <row r="36" spans="1:3" s="72" customFormat="1" ht="15" customHeight="1" x14ac:dyDescent="0.25">
      <c r="A36" s="71"/>
      <c r="B36" s="71"/>
      <c r="C36" s="73"/>
    </row>
    <row r="37" spans="1:3" s="72" customFormat="1" ht="15" customHeight="1" x14ac:dyDescent="0.25">
      <c r="A37" s="71"/>
      <c r="B37" s="71"/>
      <c r="C37" s="73"/>
    </row>
    <row r="38" spans="1:3" s="72" customFormat="1" ht="15" customHeight="1" x14ac:dyDescent="0.25">
      <c r="A38" s="71"/>
      <c r="B38" s="71"/>
      <c r="C38" s="73"/>
    </row>
    <row r="39" spans="1:3" s="72" customFormat="1" ht="15" customHeight="1" x14ac:dyDescent="0.25">
      <c r="A39" s="71"/>
      <c r="B39" s="71"/>
      <c r="C39" s="73"/>
    </row>
    <row r="40" spans="1:3" s="72" customFormat="1" ht="15" customHeight="1" x14ac:dyDescent="0.25">
      <c r="A40" s="71"/>
      <c r="B40" s="71"/>
      <c r="C40" s="73"/>
    </row>
    <row r="41" spans="1:3" s="72" customFormat="1" ht="15" customHeight="1" x14ac:dyDescent="0.25">
      <c r="A41" s="71"/>
      <c r="B41" s="71"/>
      <c r="C41" s="73"/>
    </row>
    <row r="42" spans="1:3" s="72" customFormat="1" ht="15" customHeight="1" x14ac:dyDescent="0.25">
      <c r="A42" s="71"/>
      <c r="B42" s="71"/>
      <c r="C42" s="73"/>
    </row>
    <row r="43" spans="1:3" s="72" customFormat="1" ht="15" customHeight="1" x14ac:dyDescent="0.25">
      <c r="A43" s="71"/>
      <c r="B43" s="71"/>
      <c r="C43" s="73"/>
    </row>
    <row r="44" spans="1:3" ht="15" customHeight="1" x14ac:dyDescent="0.25"/>
    <row r="45" spans="1:3" ht="15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2"/>
  <sheetViews>
    <sheetView workbookViewId="0">
      <selection sqref="A1:G9"/>
    </sheetView>
  </sheetViews>
  <sheetFormatPr defaultColWidth="8.6640625" defaultRowHeight="13.2" x14ac:dyDescent="0.25"/>
  <cols>
    <col min="1" max="1" width="6.44140625" customWidth="1"/>
    <col min="2" max="2" width="56.6640625" customWidth="1"/>
    <col min="3" max="3" width="10.109375" customWidth="1"/>
    <col min="4" max="4" width="5" customWidth="1"/>
    <col min="5" max="5" width="6.6640625" customWidth="1"/>
    <col min="6" max="6" width="11.6640625" bestFit="1" customWidth="1"/>
    <col min="7" max="7" width="15.44140625" customWidth="1"/>
    <col min="9" max="9" width="7.6640625" style="28" customWidth="1"/>
    <col min="10" max="10" width="8.6640625" style="28" customWidth="1"/>
    <col min="11" max="11" width="7" style="28" bestFit="1" customWidth="1"/>
    <col min="12" max="12" width="9.109375" style="42"/>
    <col min="13" max="13" width="7.6640625" style="42" bestFit="1" customWidth="1"/>
    <col min="14" max="14" width="11.109375" bestFit="1" customWidth="1"/>
    <col min="15" max="16" width="9.33203125" bestFit="1" customWidth="1"/>
  </cols>
  <sheetData>
    <row r="1" spans="1:7" x14ac:dyDescent="0.25">
      <c r="A1" s="368"/>
      <c r="B1" s="368"/>
      <c r="C1" s="368"/>
      <c r="D1" s="368"/>
      <c r="E1" s="368"/>
      <c r="F1" s="368"/>
      <c r="G1" s="368"/>
    </row>
    <row r="2" spans="1:7" x14ac:dyDescent="0.25">
      <c r="A2" s="368"/>
      <c r="B2" s="368"/>
      <c r="C2" s="368"/>
      <c r="D2" s="368"/>
      <c r="E2" s="368"/>
      <c r="F2" s="368"/>
      <c r="G2" s="368"/>
    </row>
    <row r="3" spans="1:7" x14ac:dyDescent="0.25">
      <c r="A3" s="368"/>
      <c r="B3" s="368"/>
      <c r="C3" s="368"/>
      <c r="D3" s="368"/>
      <c r="E3" s="368"/>
      <c r="F3" s="368"/>
      <c r="G3" s="368"/>
    </row>
    <row r="4" spans="1:7" x14ac:dyDescent="0.25">
      <c r="A4" s="368"/>
      <c r="B4" s="368"/>
      <c r="C4" s="368"/>
      <c r="D4" s="368"/>
      <c r="E4" s="368"/>
      <c r="F4" s="368"/>
      <c r="G4" s="368"/>
    </row>
    <row r="5" spans="1:7" x14ac:dyDescent="0.25">
      <c r="A5" s="368"/>
      <c r="B5" s="368"/>
      <c r="C5" s="368"/>
      <c r="D5" s="368"/>
      <c r="E5" s="368"/>
      <c r="F5" s="368"/>
      <c r="G5" s="368"/>
    </row>
    <row r="6" spans="1:7" x14ac:dyDescent="0.25">
      <c r="A6" s="368"/>
      <c r="B6" s="368"/>
      <c r="C6" s="368"/>
      <c r="D6" s="368"/>
      <c r="E6" s="368"/>
      <c r="F6" s="368"/>
      <c r="G6" s="368"/>
    </row>
    <row r="7" spans="1:7" x14ac:dyDescent="0.25">
      <c r="A7" s="368"/>
      <c r="B7" s="368"/>
      <c r="C7" s="368"/>
      <c r="D7" s="368"/>
      <c r="E7" s="368"/>
      <c r="F7" s="368"/>
      <c r="G7" s="368"/>
    </row>
    <row r="8" spans="1:7" x14ac:dyDescent="0.25">
      <c r="A8" s="368"/>
      <c r="B8" s="368"/>
      <c r="C8" s="368"/>
      <c r="D8" s="368"/>
      <c r="E8" s="368"/>
      <c r="F8" s="368"/>
      <c r="G8" s="368"/>
    </row>
    <row r="9" spans="1:7" x14ac:dyDescent="0.25">
      <c r="A9" s="368"/>
      <c r="B9" s="368"/>
      <c r="C9" s="368"/>
      <c r="D9" s="368"/>
      <c r="E9" s="368"/>
      <c r="F9" s="368"/>
      <c r="G9" s="368"/>
    </row>
    <row r="10" spans="1:7" x14ac:dyDescent="0.25">
      <c r="A10" s="369" t="s">
        <v>117</v>
      </c>
      <c r="B10" s="369"/>
      <c r="C10" s="369"/>
      <c r="D10" s="369"/>
      <c r="E10" s="369"/>
      <c r="F10" s="369"/>
      <c r="G10" s="369"/>
    </row>
    <row r="11" spans="1:7" x14ac:dyDescent="0.25">
      <c r="A11" s="369" t="s">
        <v>118</v>
      </c>
      <c r="B11" s="369"/>
      <c r="C11" s="369"/>
      <c r="D11" s="369"/>
      <c r="E11" s="369"/>
      <c r="F11" s="369"/>
      <c r="G11" s="369"/>
    </row>
    <row r="12" spans="1:7" x14ac:dyDescent="0.25">
      <c r="A12" s="35"/>
      <c r="B12" s="35"/>
      <c r="C12" s="35"/>
      <c r="D12" s="35"/>
      <c r="E12" s="35"/>
      <c r="F12" s="35"/>
      <c r="G12" s="35"/>
    </row>
    <row r="13" spans="1:7" x14ac:dyDescent="0.25">
      <c r="A13" s="35"/>
      <c r="B13" s="369" t="s">
        <v>119</v>
      </c>
      <c r="C13" s="369"/>
      <c r="D13" s="369"/>
      <c r="E13" s="369"/>
      <c r="F13" s="369"/>
      <c r="G13" s="51" t="s">
        <v>120</v>
      </c>
    </row>
    <row r="14" spans="1:7" ht="21.75" customHeight="1" thickBot="1" x14ac:dyDescent="0.3">
      <c r="A14" s="370" t="s">
        <v>121</v>
      </c>
      <c r="B14" s="370"/>
      <c r="C14" s="370"/>
      <c r="D14" s="370"/>
      <c r="E14" s="370"/>
      <c r="F14" s="370"/>
      <c r="G14" s="370"/>
    </row>
    <row r="15" spans="1:7" x14ac:dyDescent="0.25">
      <c r="A15" s="366" t="s">
        <v>82</v>
      </c>
      <c r="B15" s="366" t="s">
        <v>122</v>
      </c>
      <c r="C15" s="366" t="s">
        <v>28</v>
      </c>
      <c r="D15" s="366" t="s">
        <v>123</v>
      </c>
      <c r="E15" s="366" t="s">
        <v>124</v>
      </c>
      <c r="F15" s="36" t="s">
        <v>125</v>
      </c>
      <c r="G15" s="359" t="s">
        <v>126</v>
      </c>
    </row>
    <row r="16" spans="1:7" ht="13.8" thickBot="1" x14ac:dyDescent="0.3">
      <c r="A16" s="367"/>
      <c r="B16" s="367"/>
      <c r="C16" s="367"/>
      <c r="D16" s="367"/>
      <c r="E16" s="367"/>
      <c r="F16" s="19" t="s">
        <v>127</v>
      </c>
      <c r="G16" s="360"/>
    </row>
    <row r="17" spans="1:16" x14ac:dyDescent="0.25">
      <c r="A17" s="12">
        <v>0</v>
      </c>
      <c r="B17" s="365" t="s">
        <v>128</v>
      </c>
      <c r="C17" s="365"/>
      <c r="D17" s="365"/>
      <c r="E17" s="13"/>
      <c r="F17" s="13"/>
      <c r="G17" s="14" t="e">
        <f>SUM(G18:G20)</f>
        <v>#REF!</v>
      </c>
      <c r="I17" s="171" t="s">
        <v>129</v>
      </c>
      <c r="J17" s="171" t="s">
        <v>130</v>
      </c>
      <c r="K17" s="171" t="s">
        <v>131</v>
      </c>
    </row>
    <row r="18" spans="1:16" ht="24" customHeight="1" x14ac:dyDescent="0.25">
      <c r="A18" s="5" t="s">
        <v>132</v>
      </c>
      <c r="B18" s="6" t="e">
        <f>IF(C18="","",VLOOKUP(C18,#REF!,2,FALSE))</f>
        <v>#REF!</v>
      </c>
      <c r="C18" s="7" t="s">
        <v>133</v>
      </c>
      <c r="D18" s="8" t="s">
        <v>134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 x14ac:dyDescent="0.25">
      <c r="A19" s="5" t="s">
        <v>135</v>
      </c>
      <c r="B19" s="6" t="e">
        <f>IF(C19="","",VLOOKUP(C19,#REF!,2,FALSE))</f>
        <v>#REF!</v>
      </c>
      <c r="C19" s="7" t="s">
        <v>136</v>
      </c>
      <c r="D19" s="8" t="s">
        <v>134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 x14ac:dyDescent="0.25">
      <c r="A20" s="5" t="s">
        <v>137</v>
      </c>
      <c r="B20" s="6" t="e">
        <f>IF(C20="","",VLOOKUP(C20,#REF!,2,FALSE))</f>
        <v>#REF!</v>
      </c>
      <c r="C20" s="7" t="s">
        <v>138</v>
      </c>
      <c r="D20" s="8" t="s">
        <v>134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 x14ac:dyDescent="0.25">
      <c r="A21" s="16">
        <v>1</v>
      </c>
      <c r="B21" s="361" t="s">
        <v>139</v>
      </c>
      <c r="C21" s="361"/>
      <c r="D21" s="361"/>
      <c r="E21" s="17"/>
      <c r="F21" s="17"/>
      <c r="G21" s="18" t="e">
        <f>SUM(G22:G29)</f>
        <v>#REF!</v>
      </c>
      <c r="H21" s="63"/>
      <c r="I21" s="171"/>
      <c r="J21" s="171"/>
      <c r="K21" s="171"/>
      <c r="L21" s="42">
        <v>1</v>
      </c>
      <c r="M21" s="172" t="s">
        <v>140</v>
      </c>
      <c r="N21" s="63"/>
      <c r="O21" s="63"/>
      <c r="P21" s="63"/>
    </row>
    <row r="22" spans="1:16" ht="12.75" customHeight="1" x14ac:dyDescent="0.25">
      <c r="A22" s="5" t="s">
        <v>99</v>
      </c>
      <c r="B22" s="6" t="s">
        <v>141</v>
      </c>
      <c r="C22" s="7"/>
      <c r="D22" s="8" t="s">
        <v>134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63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173">
        <f>N22/160</f>
        <v>23.248374999999999</v>
      </c>
      <c r="P22" s="173">
        <f>O22+O22*1.14</f>
        <v>49.751522499999993</v>
      </c>
    </row>
    <row r="23" spans="1:16" x14ac:dyDescent="0.25">
      <c r="A23" s="5" t="s">
        <v>100</v>
      </c>
      <c r="B23" s="6" t="s">
        <v>142</v>
      </c>
      <c r="C23" s="7"/>
      <c r="D23" s="8" t="s">
        <v>134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63"/>
      <c r="I23" s="28">
        <v>160</v>
      </c>
      <c r="J23" s="28">
        <v>1</v>
      </c>
      <c r="K23" s="28">
        <v>1</v>
      </c>
      <c r="N23" s="173">
        <v>2076</v>
      </c>
      <c r="O23" s="173">
        <f>N23/160</f>
        <v>12.975</v>
      </c>
      <c r="P23" s="173">
        <f>O23+O23*1.14</f>
        <v>27.766500000000001</v>
      </c>
    </row>
    <row r="24" spans="1:16" x14ac:dyDescent="0.25">
      <c r="A24" s="5" t="s">
        <v>101</v>
      </c>
      <c r="B24" s="6" t="s">
        <v>143</v>
      </c>
      <c r="C24" s="7"/>
      <c r="D24" s="8" t="s">
        <v>134</v>
      </c>
      <c r="E24" s="9">
        <f t="shared" si="1"/>
        <v>0</v>
      </c>
      <c r="F24" s="10">
        <v>53.9</v>
      </c>
      <c r="G24" s="11">
        <f t="shared" si="0"/>
        <v>0</v>
      </c>
      <c r="H24" s="63"/>
      <c r="I24" s="28">
        <v>160</v>
      </c>
      <c r="J24" s="28">
        <v>1</v>
      </c>
      <c r="K24" s="28">
        <v>0</v>
      </c>
      <c r="P24">
        <v>50</v>
      </c>
    </row>
    <row r="25" spans="1:16" ht="12.75" customHeight="1" x14ac:dyDescent="0.25">
      <c r="A25" s="5" t="s">
        <v>102</v>
      </c>
      <c r="B25" s="6" t="e">
        <f>IF(C25="","",VLOOKUP(C25,#REF!,2,FALSE))</f>
        <v>#REF!</v>
      </c>
      <c r="C25" s="7" t="s">
        <v>144</v>
      </c>
      <c r="D25" s="8" t="s">
        <v>134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63"/>
      <c r="I25" s="28">
        <v>80</v>
      </c>
      <c r="J25" s="28">
        <v>1</v>
      </c>
      <c r="K25" s="171">
        <v>1</v>
      </c>
    </row>
    <row r="26" spans="1:16" x14ac:dyDescent="0.25">
      <c r="A26" s="5" t="s">
        <v>103</v>
      </c>
      <c r="B26" s="6" t="e">
        <f>IF(C26="","",VLOOKUP(C26,#REF!,2,FALSE))</f>
        <v>#REF!</v>
      </c>
      <c r="C26" s="7" t="s">
        <v>145</v>
      </c>
      <c r="D26" s="8" t="s">
        <v>134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63"/>
      <c r="I26" s="28">
        <v>160</v>
      </c>
      <c r="J26" s="28">
        <v>1</v>
      </c>
      <c r="K26" s="171">
        <v>1</v>
      </c>
    </row>
    <row r="27" spans="1:16" x14ac:dyDescent="0.25">
      <c r="A27" s="5" t="s">
        <v>104</v>
      </c>
      <c r="B27" s="6" t="e">
        <f>IF(C27="","",VLOOKUP(C27,#REF!,2,FALSE))</f>
        <v>#REF!</v>
      </c>
      <c r="C27" s="7" t="s">
        <v>146</v>
      </c>
      <c r="D27" s="8" t="s">
        <v>134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63"/>
      <c r="I27" s="28">
        <v>160</v>
      </c>
      <c r="J27" s="28">
        <v>1</v>
      </c>
      <c r="K27" s="171">
        <v>0</v>
      </c>
    </row>
    <row r="28" spans="1:16" x14ac:dyDescent="0.25">
      <c r="A28" s="5" t="s">
        <v>105</v>
      </c>
      <c r="B28" s="6" t="e">
        <f>IF(C28="","",VLOOKUP(C28,#REF!,2,FALSE))</f>
        <v>#REF!</v>
      </c>
      <c r="C28" s="7" t="s">
        <v>147</v>
      </c>
      <c r="D28" s="8" t="s">
        <v>134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63"/>
      <c r="I28" s="28">
        <v>160</v>
      </c>
      <c r="J28" s="28">
        <v>1</v>
      </c>
      <c r="K28" s="171">
        <v>0</v>
      </c>
    </row>
    <row r="29" spans="1:16" x14ac:dyDescent="0.25">
      <c r="A29" s="5" t="s">
        <v>148</v>
      </c>
      <c r="B29" s="6" t="e">
        <f>IF(C29="","",VLOOKUP(C29,#REF!,2,FALSE))</f>
        <v>#REF!</v>
      </c>
      <c r="C29" s="7" t="s">
        <v>149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63"/>
      <c r="I29" s="28">
        <v>160</v>
      </c>
      <c r="J29" s="28">
        <v>1</v>
      </c>
      <c r="K29" s="171">
        <v>0</v>
      </c>
    </row>
    <row r="30" spans="1:16" x14ac:dyDescent="0.25">
      <c r="A30" s="16">
        <v>2</v>
      </c>
      <c r="B30" s="361" t="s">
        <v>150</v>
      </c>
      <c r="C30" s="361"/>
      <c r="D30" s="361"/>
      <c r="E30" s="17"/>
      <c r="F30" s="17"/>
      <c r="G30" s="18" t="e">
        <f>SUM(G31:G39)</f>
        <v>#REF!</v>
      </c>
      <c r="H30" s="174"/>
      <c r="I30" s="171"/>
      <c r="J30" s="171"/>
      <c r="K30" s="171"/>
      <c r="L30" s="42">
        <v>1</v>
      </c>
      <c r="M30" s="172" t="s">
        <v>151</v>
      </c>
    </row>
    <row r="31" spans="1:16" ht="12" customHeight="1" x14ac:dyDescent="0.25">
      <c r="A31" s="5" t="s">
        <v>106</v>
      </c>
      <c r="B31" s="6" t="s">
        <v>141</v>
      </c>
      <c r="C31" s="7"/>
      <c r="D31" s="8" t="s">
        <v>134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174"/>
      <c r="I31" s="28">
        <v>40</v>
      </c>
      <c r="J31" s="28">
        <v>1</v>
      </c>
      <c r="K31" s="28">
        <v>1</v>
      </c>
      <c r="L31" s="28"/>
      <c r="M31" s="28"/>
    </row>
    <row r="32" spans="1:16" x14ac:dyDescent="0.25">
      <c r="A32" s="5" t="s">
        <v>107</v>
      </c>
      <c r="B32" s="6" t="s">
        <v>142</v>
      </c>
      <c r="C32" s="7"/>
      <c r="D32" s="8" t="s">
        <v>134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174"/>
      <c r="I32" s="28">
        <v>40</v>
      </c>
      <c r="J32" s="28">
        <v>1</v>
      </c>
      <c r="K32" s="28">
        <v>1</v>
      </c>
    </row>
    <row r="33" spans="1:13" x14ac:dyDescent="0.25">
      <c r="A33" s="5" t="s">
        <v>108</v>
      </c>
      <c r="B33" s="6" t="s">
        <v>143</v>
      </c>
      <c r="C33" s="7"/>
      <c r="D33" s="8" t="s">
        <v>134</v>
      </c>
      <c r="E33" s="9">
        <f t="shared" si="3"/>
        <v>40</v>
      </c>
      <c r="F33" s="10">
        <v>53.9</v>
      </c>
      <c r="G33" s="11">
        <f t="shared" si="2"/>
        <v>2156</v>
      </c>
      <c r="H33" s="174"/>
      <c r="I33" s="28">
        <v>40</v>
      </c>
      <c r="J33" s="28">
        <v>1</v>
      </c>
      <c r="K33" s="28">
        <v>1</v>
      </c>
    </row>
    <row r="34" spans="1:13" ht="12.75" customHeight="1" x14ac:dyDescent="0.25">
      <c r="A34" s="5" t="s">
        <v>109</v>
      </c>
      <c r="B34" s="6" t="e">
        <f>IF(C34="","",VLOOKUP(C34,#REF!,2,FALSE))</f>
        <v>#REF!</v>
      </c>
      <c r="C34" s="7" t="s">
        <v>144</v>
      </c>
      <c r="D34" s="8" t="s">
        <v>134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174"/>
      <c r="I34" s="28">
        <v>40</v>
      </c>
      <c r="J34" s="28">
        <v>1</v>
      </c>
      <c r="K34" s="28">
        <v>1</v>
      </c>
    </row>
    <row r="35" spans="1:13" x14ac:dyDescent="0.25">
      <c r="A35" s="5" t="s">
        <v>111</v>
      </c>
      <c r="B35" s="6" t="e">
        <f>IF(C35="","",VLOOKUP(C35,#REF!,2,FALSE))</f>
        <v>#REF!</v>
      </c>
      <c r="C35" s="7" t="s">
        <v>145</v>
      </c>
      <c r="D35" s="8" t="s">
        <v>134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174"/>
      <c r="I35" s="28">
        <v>80</v>
      </c>
      <c r="J35" s="28">
        <v>1</v>
      </c>
      <c r="K35" s="28">
        <v>1</v>
      </c>
    </row>
    <row r="36" spans="1:13" x14ac:dyDescent="0.25">
      <c r="A36" s="5" t="s">
        <v>152</v>
      </c>
      <c r="B36" s="6" t="e">
        <f>IF(C36="","",VLOOKUP(C36,#REF!,2,FALSE))</f>
        <v>#REF!</v>
      </c>
      <c r="C36" s="7" t="s">
        <v>146</v>
      </c>
      <c r="D36" s="8" t="s">
        <v>134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174"/>
      <c r="I36" s="28">
        <v>0</v>
      </c>
      <c r="J36" s="28">
        <v>1</v>
      </c>
      <c r="K36" s="28">
        <v>1</v>
      </c>
    </row>
    <row r="37" spans="1:13" x14ac:dyDescent="0.25">
      <c r="A37" s="5" t="s">
        <v>153</v>
      </c>
      <c r="B37" s="6" t="e">
        <f>IF(C37="","",VLOOKUP(C37,#REF!,2,FALSE))</f>
        <v>#REF!</v>
      </c>
      <c r="C37" s="7" t="s">
        <v>147</v>
      </c>
      <c r="D37" s="8" t="s">
        <v>134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174"/>
      <c r="I37" s="28">
        <v>40</v>
      </c>
      <c r="J37" s="28">
        <v>1</v>
      </c>
      <c r="K37" s="28">
        <v>1</v>
      </c>
    </row>
    <row r="38" spans="1:13" x14ac:dyDescent="0.25">
      <c r="A38" s="5" t="s">
        <v>154</v>
      </c>
      <c r="B38" s="6" t="e">
        <f>IF(C38="","",VLOOKUP(C38,#REF!,2,FALSE))</f>
        <v>#REF!</v>
      </c>
      <c r="C38" s="7" t="s">
        <v>149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174"/>
      <c r="I38" s="28">
        <v>80</v>
      </c>
      <c r="J38" s="28">
        <v>1</v>
      </c>
      <c r="K38" s="28">
        <v>1</v>
      </c>
    </row>
    <row r="39" spans="1:13" ht="24" customHeight="1" x14ac:dyDescent="0.25">
      <c r="A39" s="5" t="s">
        <v>155</v>
      </c>
      <c r="B39" s="6" t="e">
        <f>IF(C39="","",VLOOKUP(C39,#REF!,2,FALSE))</f>
        <v>#REF!</v>
      </c>
      <c r="C39" s="7" t="s">
        <v>156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174"/>
      <c r="I39" s="28">
        <v>40</v>
      </c>
      <c r="J39" s="28">
        <v>1</v>
      </c>
      <c r="K39" s="28">
        <v>1</v>
      </c>
    </row>
    <row r="40" spans="1:13" ht="24" customHeight="1" x14ac:dyDescent="0.25">
      <c r="A40" s="16">
        <v>3</v>
      </c>
      <c r="B40" s="364" t="s">
        <v>157</v>
      </c>
      <c r="C40" s="364"/>
      <c r="D40" s="364"/>
      <c r="E40" s="364"/>
      <c r="F40" s="364"/>
      <c r="G40" s="18" t="e">
        <f>SUM(G41:G50)</f>
        <v>#REF!</v>
      </c>
      <c r="H40" s="174"/>
      <c r="I40" s="171"/>
      <c r="J40" s="171"/>
      <c r="K40" s="171"/>
      <c r="L40" s="42">
        <v>1</v>
      </c>
      <c r="M40" s="172" t="s">
        <v>158</v>
      </c>
    </row>
    <row r="41" spans="1:13" x14ac:dyDescent="0.25">
      <c r="A41" s="5" t="s">
        <v>112</v>
      </c>
      <c r="B41" s="6" t="s">
        <v>141</v>
      </c>
      <c r="C41" s="7"/>
      <c r="D41" s="8" t="s">
        <v>134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174"/>
      <c r="I41" s="28">
        <v>40</v>
      </c>
      <c r="J41" s="28">
        <v>1</v>
      </c>
      <c r="K41" s="28">
        <v>1</v>
      </c>
      <c r="M41" s="28"/>
    </row>
    <row r="42" spans="1:13" x14ac:dyDescent="0.25">
      <c r="A42" s="5" t="s">
        <v>113</v>
      </c>
      <c r="B42" s="6" t="s">
        <v>142</v>
      </c>
      <c r="C42" s="7"/>
      <c r="D42" s="8" t="s">
        <v>134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174"/>
      <c r="I42" s="28">
        <v>40</v>
      </c>
      <c r="J42" s="28">
        <v>1</v>
      </c>
      <c r="K42" s="28">
        <v>1</v>
      </c>
      <c r="M42" s="28"/>
    </row>
    <row r="43" spans="1:13" x14ac:dyDescent="0.25">
      <c r="A43" s="5" t="s">
        <v>114</v>
      </c>
      <c r="B43" s="6" t="s">
        <v>143</v>
      </c>
      <c r="C43" s="7"/>
      <c r="D43" s="8" t="s">
        <v>134</v>
      </c>
      <c r="E43" s="9">
        <f t="shared" si="5"/>
        <v>40</v>
      </c>
      <c r="F43" s="10">
        <v>53.9</v>
      </c>
      <c r="G43" s="11">
        <f t="shared" si="4"/>
        <v>2156</v>
      </c>
      <c r="H43" s="174"/>
      <c r="I43" s="28">
        <v>40</v>
      </c>
      <c r="J43" s="28">
        <v>1</v>
      </c>
      <c r="K43" s="28">
        <v>1</v>
      </c>
      <c r="M43" s="28"/>
    </row>
    <row r="44" spans="1:13" ht="12.75" customHeight="1" x14ac:dyDescent="0.25">
      <c r="A44" s="5" t="s">
        <v>115</v>
      </c>
      <c r="B44" s="6" t="e">
        <f>IF(C44="","",VLOOKUP(C44,#REF!,2,FALSE))</f>
        <v>#REF!</v>
      </c>
      <c r="C44" s="7" t="s">
        <v>144</v>
      </c>
      <c r="D44" s="8" t="s">
        <v>134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174"/>
      <c r="I44" s="28">
        <v>160</v>
      </c>
      <c r="J44" s="28">
        <v>1</v>
      </c>
      <c r="K44" s="28">
        <v>1</v>
      </c>
      <c r="M44" s="28"/>
    </row>
    <row r="45" spans="1:13" x14ac:dyDescent="0.25">
      <c r="A45" s="5" t="s">
        <v>116</v>
      </c>
      <c r="B45" s="6" t="e">
        <f>IF(C45="","",VLOOKUP(C45,#REF!,2,FALSE))</f>
        <v>#REF!</v>
      </c>
      <c r="C45" s="7" t="s">
        <v>145</v>
      </c>
      <c r="D45" s="8" t="s">
        <v>134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174"/>
      <c r="I45" s="28">
        <v>160</v>
      </c>
      <c r="J45" s="28">
        <v>1</v>
      </c>
      <c r="K45" s="28">
        <v>2</v>
      </c>
      <c r="M45" s="28"/>
    </row>
    <row r="46" spans="1:13" x14ac:dyDescent="0.25">
      <c r="A46" s="5" t="s">
        <v>159</v>
      </c>
      <c r="B46" s="6" t="e">
        <f>IF(C46="","",VLOOKUP(C46,#REF!,2,FALSE))</f>
        <v>#REF!</v>
      </c>
      <c r="C46" s="34" t="s">
        <v>160</v>
      </c>
      <c r="D46" s="8" t="s">
        <v>134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174"/>
      <c r="I46" s="28">
        <v>160</v>
      </c>
      <c r="J46" s="28">
        <v>1</v>
      </c>
      <c r="K46" s="28">
        <v>1</v>
      </c>
      <c r="M46" s="28"/>
    </row>
    <row r="47" spans="1:13" x14ac:dyDescent="0.25">
      <c r="A47" s="5" t="s">
        <v>161</v>
      </c>
      <c r="B47" s="6" t="e">
        <f>IF(C47="","",VLOOKUP(C47,#REF!,2,FALSE))</f>
        <v>#REF!</v>
      </c>
      <c r="C47" s="7" t="s">
        <v>146</v>
      </c>
      <c r="D47" s="8" t="s">
        <v>134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174"/>
      <c r="I47" s="28">
        <v>160</v>
      </c>
      <c r="J47" s="28">
        <v>1</v>
      </c>
      <c r="K47" s="28">
        <v>1</v>
      </c>
      <c r="M47" s="28"/>
    </row>
    <row r="48" spans="1:13" x14ac:dyDescent="0.25">
      <c r="A48" s="5" t="s">
        <v>162</v>
      </c>
      <c r="B48" s="6" t="e">
        <f>IF(C48="","",VLOOKUP(C48,#REF!,2,FALSE))</f>
        <v>#REF!</v>
      </c>
      <c r="C48" s="7" t="s">
        <v>147</v>
      </c>
      <c r="D48" s="8" t="s">
        <v>134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174"/>
      <c r="I48" s="28">
        <v>80</v>
      </c>
      <c r="J48" s="28">
        <v>1</v>
      </c>
      <c r="K48" s="28">
        <v>1</v>
      </c>
      <c r="M48" s="28"/>
    </row>
    <row r="49" spans="1:15" x14ac:dyDescent="0.25">
      <c r="A49" s="5" t="s">
        <v>163</v>
      </c>
      <c r="B49" s="6" t="e">
        <f>IF(C49="","",VLOOKUP(C49,#REF!,2,FALSE))</f>
        <v>#REF!</v>
      </c>
      <c r="C49" s="7" t="s">
        <v>149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174"/>
      <c r="I49" s="28">
        <v>160</v>
      </c>
      <c r="J49" s="28">
        <v>1</v>
      </c>
      <c r="K49" s="28">
        <v>1</v>
      </c>
      <c r="M49" s="28"/>
    </row>
    <row r="50" spans="1:15" x14ac:dyDescent="0.25">
      <c r="A50" s="5" t="s">
        <v>164</v>
      </c>
      <c r="B50" s="6" t="e">
        <f>IF(C50="","",VLOOKUP(C50,#REF!,2,FALSE))</f>
        <v>#REF!</v>
      </c>
      <c r="C50" s="7" t="s">
        <v>156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174"/>
      <c r="I50" s="28">
        <v>160</v>
      </c>
      <c r="J50" s="28">
        <v>1</v>
      </c>
      <c r="K50" s="28">
        <v>1</v>
      </c>
      <c r="M50" s="28"/>
    </row>
    <row r="51" spans="1:15" ht="24" customHeight="1" x14ac:dyDescent="0.25">
      <c r="A51" s="16">
        <v>4</v>
      </c>
      <c r="B51" s="364" t="s">
        <v>165</v>
      </c>
      <c r="C51" s="364"/>
      <c r="D51" s="364"/>
      <c r="E51" s="364"/>
      <c r="F51" s="364"/>
      <c r="G51" s="18" t="e">
        <f>SUM(G52:G61)</f>
        <v>#REF!</v>
      </c>
      <c r="H51" s="174"/>
      <c r="I51" s="171"/>
      <c r="J51" s="171"/>
      <c r="K51" s="171"/>
      <c r="L51" s="42">
        <v>1</v>
      </c>
      <c r="M51" s="172" t="s">
        <v>166</v>
      </c>
    </row>
    <row r="52" spans="1:15" ht="12.75" customHeight="1" x14ac:dyDescent="0.25">
      <c r="A52" s="5" t="s">
        <v>167</v>
      </c>
      <c r="B52" s="6" t="s">
        <v>141</v>
      </c>
      <c r="C52" s="7"/>
      <c r="D52" s="8" t="s">
        <v>134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174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 x14ac:dyDescent="0.25">
      <c r="A53" s="5" t="s">
        <v>168</v>
      </c>
      <c r="B53" s="6" t="s">
        <v>142</v>
      </c>
      <c r="C53" s="7"/>
      <c r="D53" s="8" t="s">
        <v>134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174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 x14ac:dyDescent="0.25">
      <c r="A54" s="5" t="s">
        <v>169</v>
      </c>
      <c r="B54" s="6" t="s">
        <v>143</v>
      </c>
      <c r="C54" s="7"/>
      <c r="D54" s="8" t="s">
        <v>134</v>
      </c>
      <c r="E54" s="9">
        <f t="shared" si="7"/>
        <v>80</v>
      </c>
      <c r="F54" s="10">
        <v>53.9</v>
      </c>
      <c r="G54" s="11">
        <f t="shared" si="6"/>
        <v>4312</v>
      </c>
      <c r="H54" s="174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 x14ac:dyDescent="0.25">
      <c r="A55" s="5" t="s">
        <v>170</v>
      </c>
      <c r="B55" s="6" t="e">
        <f>IF(C55="","",VLOOKUP(C55,#REF!,2,FALSE))</f>
        <v>#REF!</v>
      </c>
      <c r="C55" s="7" t="s">
        <v>144</v>
      </c>
      <c r="D55" s="8" t="s">
        <v>134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174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 x14ac:dyDescent="0.25">
      <c r="A56" s="5" t="s">
        <v>171</v>
      </c>
      <c r="B56" s="6" t="e">
        <f>IF(C56="","",VLOOKUP(C56,#REF!,2,FALSE))</f>
        <v>#REF!</v>
      </c>
      <c r="C56" s="7" t="s">
        <v>145</v>
      </c>
      <c r="D56" s="8" t="s">
        <v>134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174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 x14ac:dyDescent="0.25">
      <c r="A57" s="5" t="s">
        <v>172</v>
      </c>
      <c r="B57" s="6" t="e">
        <f>IF(C57="","",VLOOKUP(C57,#REF!,2,FALSE))</f>
        <v>#REF!</v>
      </c>
      <c r="C57" s="7" t="s">
        <v>160</v>
      </c>
      <c r="D57" s="8" t="s">
        <v>134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174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 x14ac:dyDescent="0.25">
      <c r="A58" s="5" t="s">
        <v>173</v>
      </c>
      <c r="B58" s="6" t="e">
        <f>IF(C58="","",VLOOKUP(C58,#REF!,2,FALSE))</f>
        <v>#REF!</v>
      </c>
      <c r="C58" s="7" t="s">
        <v>146</v>
      </c>
      <c r="D58" s="8" t="s">
        <v>134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174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 x14ac:dyDescent="0.25">
      <c r="A59" s="5" t="s">
        <v>174</v>
      </c>
      <c r="B59" s="6" t="e">
        <f>IF(C59="","",VLOOKUP(C59,#REF!,2,FALSE))</f>
        <v>#REF!</v>
      </c>
      <c r="C59" s="7" t="s">
        <v>147</v>
      </c>
      <c r="D59" s="8" t="s">
        <v>134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174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 x14ac:dyDescent="0.25">
      <c r="A60" s="5" t="s">
        <v>175</v>
      </c>
      <c r="B60" s="6" t="e">
        <f>IF(C60="","",VLOOKUP(C60,#REF!,2,FALSE))</f>
        <v>#REF!</v>
      </c>
      <c r="C60" s="7" t="s">
        <v>149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174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 x14ac:dyDescent="0.25">
      <c r="A61" s="5" t="s">
        <v>176</v>
      </c>
      <c r="B61" s="6" t="e">
        <f>IF(C61="","",VLOOKUP(C61,#REF!,2,FALSE))</f>
        <v>#REF!</v>
      </c>
      <c r="C61" s="7" t="s">
        <v>156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174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 x14ac:dyDescent="0.25">
      <c r="A62" s="16">
        <v>5</v>
      </c>
      <c r="B62" s="361" t="s">
        <v>177</v>
      </c>
      <c r="C62" s="361"/>
      <c r="D62" s="361"/>
      <c r="E62" s="17"/>
      <c r="F62" s="17"/>
      <c r="G62" s="18" t="e">
        <f>SUM(G63:G70)</f>
        <v>#REF!</v>
      </c>
      <c r="H62" s="174"/>
      <c r="I62" s="171"/>
      <c r="J62" s="171"/>
      <c r="K62" s="171"/>
      <c r="L62" s="42">
        <v>1</v>
      </c>
      <c r="M62" s="172" t="s">
        <v>178</v>
      </c>
    </row>
    <row r="63" spans="1:15" x14ac:dyDescent="0.25">
      <c r="A63" s="5" t="s">
        <v>179</v>
      </c>
      <c r="B63" s="6" t="s">
        <v>141</v>
      </c>
      <c r="C63" s="7"/>
      <c r="D63" s="8" t="s">
        <v>134</v>
      </c>
      <c r="E63" s="9">
        <f>I63*J63*K63</f>
        <v>0</v>
      </c>
      <c r="F63" s="10">
        <v>53.9</v>
      </c>
      <c r="G63" s="11">
        <f t="shared" ref="G63:G70" si="8">E63*F63</f>
        <v>0</v>
      </c>
      <c r="H63" s="174"/>
      <c r="I63" s="28">
        <v>160</v>
      </c>
      <c r="J63" s="28">
        <v>1</v>
      </c>
      <c r="K63" s="28">
        <v>0</v>
      </c>
    </row>
    <row r="64" spans="1:15" x14ac:dyDescent="0.25">
      <c r="A64" s="5" t="s">
        <v>180</v>
      </c>
      <c r="B64" s="6" t="s">
        <v>142</v>
      </c>
      <c r="C64" s="7"/>
      <c r="D64" s="8" t="s">
        <v>134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174"/>
      <c r="I64" s="28">
        <v>20</v>
      </c>
      <c r="J64" s="28">
        <v>1</v>
      </c>
      <c r="K64" s="28">
        <v>1</v>
      </c>
    </row>
    <row r="65" spans="1:14" x14ac:dyDescent="0.25">
      <c r="A65" s="5" t="s">
        <v>181</v>
      </c>
      <c r="B65" s="6" t="s">
        <v>143</v>
      </c>
      <c r="C65" s="7"/>
      <c r="D65" s="8" t="s">
        <v>134</v>
      </c>
      <c r="E65" s="9">
        <f t="shared" si="9"/>
        <v>0</v>
      </c>
      <c r="F65" s="10">
        <v>53.9</v>
      </c>
      <c r="G65" s="11">
        <f t="shared" si="8"/>
        <v>0</v>
      </c>
      <c r="H65" s="174"/>
      <c r="I65" s="28">
        <v>160</v>
      </c>
      <c r="J65" s="28">
        <v>1</v>
      </c>
      <c r="K65" s="28">
        <v>0</v>
      </c>
    </row>
    <row r="66" spans="1:14" x14ac:dyDescent="0.25">
      <c r="A66" s="5" t="s">
        <v>182</v>
      </c>
      <c r="B66" s="6" t="e">
        <f>IF(C66="","",VLOOKUP(C66,#REF!,2,FALSE))</f>
        <v>#REF!</v>
      </c>
      <c r="C66" s="7" t="s">
        <v>144</v>
      </c>
      <c r="D66" s="8" t="s">
        <v>134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174"/>
      <c r="I66" s="28">
        <v>40</v>
      </c>
      <c r="J66" s="171">
        <v>1</v>
      </c>
      <c r="K66" s="28">
        <v>1</v>
      </c>
    </row>
    <row r="67" spans="1:14" x14ac:dyDescent="0.25">
      <c r="A67" s="5" t="s">
        <v>183</v>
      </c>
      <c r="B67" s="6" t="e">
        <f>IF(C67="","",VLOOKUP(C67,#REF!,2,FALSE))</f>
        <v>#REF!</v>
      </c>
      <c r="C67" s="7" t="s">
        <v>145</v>
      </c>
      <c r="D67" s="8" t="s">
        <v>134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174"/>
      <c r="I67" s="28">
        <v>160</v>
      </c>
      <c r="J67" s="171">
        <v>1</v>
      </c>
      <c r="K67" s="28">
        <v>1</v>
      </c>
    </row>
    <row r="68" spans="1:14" x14ac:dyDescent="0.25">
      <c r="A68" s="5" t="s">
        <v>184</v>
      </c>
      <c r="B68" s="6" t="e">
        <f>IF(C68="","",VLOOKUP(C68,#REF!,2,FALSE))</f>
        <v>#REF!</v>
      </c>
      <c r="C68" s="7" t="s">
        <v>146</v>
      </c>
      <c r="D68" s="8" t="s">
        <v>134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174"/>
      <c r="I68" s="28">
        <v>160</v>
      </c>
      <c r="J68" s="171">
        <v>1</v>
      </c>
      <c r="K68" s="28">
        <v>0</v>
      </c>
    </row>
    <row r="69" spans="1:14" x14ac:dyDescent="0.25">
      <c r="A69" s="5" t="s">
        <v>185</v>
      </c>
      <c r="B69" s="6" t="e">
        <f>IF(C69="","",VLOOKUP(C69,#REF!,2,FALSE))</f>
        <v>#REF!</v>
      </c>
      <c r="C69" s="7" t="s">
        <v>147</v>
      </c>
      <c r="D69" s="8" t="s">
        <v>134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174"/>
      <c r="I69" s="28">
        <v>160</v>
      </c>
      <c r="J69" s="171">
        <v>1</v>
      </c>
      <c r="K69" s="28">
        <v>0</v>
      </c>
    </row>
    <row r="70" spans="1:14" x14ac:dyDescent="0.25">
      <c r="A70" s="5" t="s">
        <v>186</v>
      </c>
      <c r="B70" s="6" t="e">
        <f>IF(C70="","",VLOOKUP(C70,#REF!,2,FALSE))</f>
        <v>#REF!</v>
      </c>
      <c r="C70" s="7" t="s">
        <v>149</v>
      </c>
      <c r="D70" s="8" t="s">
        <v>134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174"/>
      <c r="I70" s="28">
        <v>160</v>
      </c>
      <c r="J70" s="171">
        <v>1</v>
      </c>
      <c r="K70" s="28">
        <v>0</v>
      </c>
    </row>
    <row r="71" spans="1:14" x14ac:dyDescent="0.25">
      <c r="A71" s="16">
        <v>6</v>
      </c>
      <c r="B71" s="361" t="s">
        <v>187</v>
      </c>
      <c r="C71" s="361"/>
      <c r="D71" s="361"/>
      <c r="E71" s="17"/>
      <c r="F71" s="17"/>
      <c r="G71" s="18" t="e">
        <f>SUM(G72:G76)</f>
        <v>#REF!</v>
      </c>
      <c r="H71" s="174"/>
      <c r="I71" s="171"/>
      <c r="J71" s="171"/>
      <c r="K71" s="171"/>
      <c r="L71" s="42">
        <v>1</v>
      </c>
      <c r="M71" s="172" t="s">
        <v>188</v>
      </c>
      <c r="N71" s="63" t="s">
        <v>189</v>
      </c>
    </row>
    <row r="72" spans="1:14" x14ac:dyDescent="0.25">
      <c r="A72" s="5" t="s">
        <v>190</v>
      </c>
      <c r="B72" s="6" t="e">
        <f>IF(C72="","",VLOOKUP(C72,#REF!,2,FALSE))</f>
        <v>#REF!</v>
      </c>
      <c r="C72" s="7" t="s">
        <v>144</v>
      </c>
      <c r="D72" s="8" t="s">
        <v>134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174"/>
      <c r="I72" s="28">
        <v>40</v>
      </c>
      <c r="J72" s="171">
        <v>1</v>
      </c>
      <c r="K72" s="171">
        <v>1</v>
      </c>
    </row>
    <row r="73" spans="1:14" x14ac:dyDescent="0.25">
      <c r="A73" s="5" t="s">
        <v>191</v>
      </c>
      <c r="B73" s="6" t="e">
        <f>IF(C73="","",VLOOKUP(C73,#REF!,2,FALSE))</f>
        <v>#REF!</v>
      </c>
      <c r="C73" s="7" t="s">
        <v>145</v>
      </c>
      <c r="D73" s="8" t="s">
        <v>134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174"/>
      <c r="I73" s="28">
        <v>160</v>
      </c>
      <c r="J73" s="171">
        <v>1</v>
      </c>
      <c r="K73" s="171">
        <v>1</v>
      </c>
    </row>
    <row r="74" spans="1:14" x14ac:dyDescent="0.25">
      <c r="A74" s="5" t="s">
        <v>192</v>
      </c>
      <c r="B74" s="6" t="e">
        <f>IF(C74="","",VLOOKUP(C74,#REF!,2,FALSE))</f>
        <v>#REF!</v>
      </c>
      <c r="C74" s="7" t="s">
        <v>146</v>
      </c>
      <c r="D74" s="8" t="s">
        <v>134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174"/>
      <c r="I74" s="28">
        <v>160</v>
      </c>
      <c r="J74" s="171">
        <v>1</v>
      </c>
      <c r="K74" s="171">
        <v>0</v>
      </c>
    </row>
    <row r="75" spans="1:14" x14ac:dyDescent="0.25">
      <c r="A75" s="5" t="s">
        <v>193</v>
      </c>
      <c r="B75" s="6" t="s">
        <v>194</v>
      </c>
      <c r="C75" s="7"/>
      <c r="D75" s="8" t="s">
        <v>134</v>
      </c>
      <c r="E75" s="9">
        <f>I75*J75*K75</f>
        <v>160</v>
      </c>
      <c r="F75" s="10">
        <v>53.9</v>
      </c>
      <c r="G75" s="11">
        <f>E75*F75</f>
        <v>8624</v>
      </c>
      <c r="H75" s="174"/>
      <c r="I75" s="28">
        <v>160</v>
      </c>
      <c r="J75" s="171">
        <v>1</v>
      </c>
      <c r="K75" s="171">
        <v>1</v>
      </c>
    </row>
    <row r="76" spans="1:14" x14ac:dyDescent="0.25">
      <c r="A76" s="5" t="s">
        <v>195</v>
      </c>
      <c r="B76" s="6" t="e">
        <f>IF(C76="","",VLOOKUP(C76,#REF!,2,FALSE))</f>
        <v>#REF!</v>
      </c>
      <c r="C76" s="7" t="s">
        <v>156</v>
      </c>
      <c r="D76" s="8" t="s">
        <v>134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174"/>
      <c r="I76" s="28">
        <v>40</v>
      </c>
      <c r="J76" s="171">
        <v>1</v>
      </c>
      <c r="K76" s="171">
        <v>1</v>
      </c>
    </row>
    <row r="77" spans="1:14" hidden="1" x14ac:dyDescent="0.25">
      <c r="A77" s="362" t="s">
        <v>196</v>
      </c>
      <c r="B77" s="363"/>
      <c r="C77" s="363"/>
      <c r="D77" s="363"/>
      <c r="E77" s="363"/>
      <c r="F77" s="363"/>
      <c r="G77" s="11" t="e">
        <f>((G17/10)*9)+SUM(G21,G30,G40,#REF!,G51,#REF!,#REF!,G62,G71)</f>
        <v>#REF!</v>
      </c>
      <c r="H77" s="174"/>
      <c r="J77" s="171"/>
      <c r="K77" s="171"/>
    </row>
    <row r="78" spans="1:14" hidden="1" x14ac:dyDescent="0.25">
      <c r="A78" s="362" t="s">
        <v>197</v>
      </c>
      <c r="B78" s="363"/>
      <c r="C78" s="363"/>
      <c r="D78" s="363"/>
      <c r="E78" s="363"/>
      <c r="F78" s="363"/>
      <c r="G78" s="11" t="e">
        <f>G77*1.16</f>
        <v>#REF!</v>
      </c>
      <c r="H78" s="174"/>
      <c r="J78" s="171"/>
      <c r="K78" s="171"/>
    </row>
    <row r="79" spans="1:14" x14ac:dyDescent="0.25">
      <c r="A79" s="26"/>
      <c r="B79" s="175"/>
      <c r="C79" s="176"/>
      <c r="D79" s="177"/>
      <c r="E79" s="178"/>
      <c r="F79" s="179"/>
      <c r="G79" s="180"/>
      <c r="H79" s="3"/>
      <c r="I79" s="24"/>
      <c r="J79" s="4"/>
      <c r="K79" s="15"/>
      <c r="L79" s="42">
        <f>SUM(L21:L78)</f>
        <v>6</v>
      </c>
      <c r="M79" s="172" t="s">
        <v>110</v>
      </c>
    </row>
    <row r="80" spans="1:14" x14ac:dyDescent="0.25">
      <c r="A80" s="26"/>
      <c r="B80" s="25" t="s">
        <v>83</v>
      </c>
      <c r="C80" s="20"/>
      <c r="D80" s="20"/>
      <c r="E80" s="21"/>
      <c r="F80" s="22"/>
      <c r="G80" s="23" t="e">
        <f>SUM(G71,G62,G51,,G40,G30,G21,G17)</f>
        <v>#REF!</v>
      </c>
      <c r="H80" s="174"/>
      <c r="I80" s="171"/>
      <c r="J80" s="171"/>
      <c r="K80" s="171"/>
    </row>
    <row r="81" spans="1:11" x14ac:dyDescent="0.25">
      <c r="A81" s="27"/>
      <c r="B81" s="25" t="s">
        <v>198</v>
      </c>
      <c r="C81" s="20"/>
      <c r="D81" s="20"/>
      <c r="E81" s="21"/>
      <c r="F81" s="22"/>
      <c r="G81" s="23" t="e">
        <f>G80*0.08</f>
        <v>#REF!</v>
      </c>
      <c r="H81" s="174"/>
      <c r="I81" s="171"/>
      <c r="J81" s="171"/>
      <c r="K81" s="171"/>
    </row>
    <row r="82" spans="1:11" x14ac:dyDescent="0.25">
      <c r="A82" s="27"/>
      <c r="B82" s="25" t="s">
        <v>47</v>
      </c>
      <c r="C82" s="20"/>
      <c r="D82" s="20"/>
      <c r="E82" s="21"/>
      <c r="F82" s="22"/>
      <c r="G82" s="23" t="e">
        <f>SUM(G80:G81)</f>
        <v>#REF!</v>
      </c>
      <c r="H82" s="174"/>
      <c r="I82" s="171"/>
      <c r="J82" s="171"/>
      <c r="K82" s="171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21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9:K55"/>
  <sheetViews>
    <sheetView workbookViewId="0"/>
  </sheetViews>
  <sheetFormatPr defaultColWidth="8.6640625" defaultRowHeight="13.2" x14ac:dyDescent="0.25"/>
  <cols>
    <col min="1" max="1" width="71.44140625" customWidth="1"/>
    <col min="2" max="2" width="14.33203125" style="1" bestFit="1" customWidth="1"/>
    <col min="3" max="7" width="11.6640625" style="1" customWidth="1"/>
    <col min="8" max="8" width="11.6640625" customWidth="1"/>
  </cols>
  <sheetData>
    <row r="9" spans="1:8" x14ac:dyDescent="0.25">
      <c r="A9" s="375" t="s">
        <v>199</v>
      </c>
      <c r="B9" s="375"/>
      <c r="C9" s="375"/>
      <c r="D9" s="375"/>
      <c r="E9" s="375"/>
      <c r="F9" s="375"/>
      <c r="G9" s="375"/>
      <c r="H9" s="375"/>
    </row>
    <row r="10" spans="1:8" ht="12.75" customHeight="1" x14ac:dyDescent="0.25">
      <c r="A10" s="376" t="s">
        <v>200</v>
      </c>
      <c r="B10" s="376"/>
      <c r="C10" s="376"/>
      <c r="D10" s="376"/>
      <c r="E10" s="376"/>
      <c r="F10" s="376"/>
      <c r="G10" s="376"/>
      <c r="H10" s="376"/>
    </row>
    <row r="11" spans="1:8" ht="13.8" thickBot="1" x14ac:dyDescent="0.3">
      <c r="A11" s="376"/>
      <c r="B11" s="376"/>
      <c r="C11" s="376"/>
      <c r="D11" s="376"/>
      <c r="E11" s="376"/>
      <c r="F11" s="376"/>
      <c r="G11" s="376"/>
      <c r="H11" s="376"/>
    </row>
    <row r="12" spans="1:8" ht="13.8" thickBot="1" x14ac:dyDescent="0.3">
      <c r="A12" s="37" t="s">
        <v>201</v>
      </c>
      <c r="B12" s="181" t="s">
        <v>202</v>
      </c>
      <c r="C12" s="377" t="s">
        <v>203</v>
      </c>
      <c r="D12" s="377"/>
      <c r="E12" s="377"/>
      <c r="F12" s="377"/>
      <c r="G12" s="377"/>
      <c r="H12" s="377"/>
    </row>
    <row r="13" spans="1:8" x14ac:dyDescent="0.25">
      <c r="A13" s="182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 x14ac:dyDescent="0.25">
      <c r="A14" s="43"/>
      <c r="B14"/>
      <c r="C14" s="44"/>
      <c r="D14" s="44"/>
      <c r="E14" s="44"/>
      <c r="F14" s="44"/>
      <c r="G14" s="44"/>
      <c r="H14" s="44"/>
    </row>
    <row r="15" spans="1:8" ht="12" customHeight="1" x14ac:dyDescent="0.25">
      <c r="A15" s="371" t="s">
        <v>204</v>
      </c>
      <c r="B15" s="373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 x14ac:dyDescent="0.25">
      <c r="A16" s="372"/>
      <c r="B16" s="374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 x14ac:dyDescent="0.25">
      <c r="A17" s="371" t="s">
        <v>205</v>
      </c>
      <c r="B17" s="373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 x14ac:dyDescent="0.25">
      <c r="A18" s="372"/>
      <c r="B18" s="374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 x14ac:dyDescent="0.25">
      <c r="A19" s="371" t="s">
        <v>206</v>
      </c>
      <c r="B19" s="373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 x14ac:dyDescent="0.25">
      <c r="A20" s="372"/>
      <c r="B20" s="374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 x14ac:dyDescent="0.25">
      <c r="A21" s="371" t="s">
        <v>207</v>
      </c>
      <c r="B21" s="373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 x14ac:dyDescent="0.25">
      <c r="A22" s="372"/>
      <c r="B22" s="374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 x14ac:dyDescent="0.25">
      <c r="A23" s="371" t="s">
        <v>208</v>
      </c>
      <c r="B23" s="373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 x14ac:dyDescent="0.25">
      <c r="A24" s="372"/>
      <c r="B24" s="374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 x14ac:dyDescent="0.25">
      <c r="A25" s="371" t="s">
        <v>209</v>
      </c>
      <c r="B25" s="373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 x14ac:dyDescent="0.25">
      <c r="A26" s="378"/>
      <c r="B26" s="379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 x14ac:dyDescent="0.25">
      <c r="A27" s="183" t="s">
        <v>57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 x14ac:dyDescent="0.25">
      <c r="A28" s="184" t="s">
        <v>58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 x14ac:dyDescent="0.25">
      <c r="A29" s="184" t="s">
        <v>210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 x14ac:dyDescent="0.25">
      <c r="A30" s="184" t="s">
        <v>211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3.8" x14ac:dyDescent="0.25">
      <c r="A34" s="40"/>
    </row>
    <row r="35" spans="1:11" ht="13.8" x14ac:dyDescent="0.25">
      <c r="A35" s="40"/>
    </row>
    <row r="36" spans="1:11" ht="13.8" x14ac:dyDescent="0.25">
      <c r="A36" s="40"/>
    </row>
    <row r="37" spans="1:11" ht="13.8" x14ac:dyDescent="0.25">
      <c r="A37" s="40"/>
    </row>
    <row r="38" spans="1:11" ht="13.8" x14ac:dyDescent="0.25">
      <c r="A38" s="40"/>
    </row>
    <row r="39" spans="1:11" ht="13.8" x14ac:dyDescent="0.25">
      <c r="A39" s="40"/>
    </row>
    <row r="40" spans="1:11" ht="13.8" x14ac:dyDescent="0.25">
      <c r="A40" s="40"/>
    </row>
    <row r="41" spans="1:11" ht="13.8" x14ac:dyDescent="0.25">
      <c r="A41" s="40"/>
    </row>
    <row r="42" spans="1:11" ht="13.8" x14ac:dyDescent="0.25">
      <c r="A42" s="40"/>
    </row>
    <row r="43" spans="1:11" ht="13.8" x14ac:dyDescent="0.25">
      <c r="A43" s="40"/>
    </row>
    <row r="44" spans="1:11" ht="13.8" x14ac:dyDescent="0.25">
      <c r="A44" s="40"/>
    </row>
    <row r="45" spans="1:11" s="1" customFormat="1" ht="13.8" x14ac:dyDescent="0.25">
      <c r="A45" s="40"/>
      <c r="H45"/>
      <c r="I45"/>
      <c r="J45"/>
      <c r="K45"/>
    </row>
    <row r="46" spans="1:11" s="1" customFormat="1" x14ac:dyDescent="0.25">
      <c r="A46" s="41"/>
      <c r="H46"/>
      <c r="I46"/>
      <c r="J46"/>
      <c r="K46"/>
    </row>
    <row r="47" spans="1:11" s="1" customFormat="1" x14ac:dyDescent="0.25">
      <c r="A47" s="41"/>
      <c r="H47"/>
      <c r="I47"/>
      <c r="J47"/>
      <c r="K47"/>
    </row>
    <row r="48" spans="1:11" s="1" customFormat="1" x14ac:dyDescent="0.25">
      <c r="A48"/>
      <c r="H48"/>
      <c r="I48"/>
      <c r="J48"/>
      <c r="K48"/>
    </row>
    <row r="49" spans="1:11" s="1" customFormat="1" x14ac:dyDescent="0.25">
      <c r="A49"/>
      <c r="H49"/>
      <c r="I49"/>
      <c r="J49"/>
      <c r="K49"/>
    </row>
    <row r="50" spans="1:11" s="1" customFormat="1" x14ac:dyDescent="0.25">
      <c r="A50"/>
      <c r="H50"/>
      <c r="I50"/>
      <c r="J50"/>
      <c r="K50"/>
    </row>
    <row r="51" spans="1:11" s="1" customFormat="1" x14ac:dyDescent="0.25">
      <c r="A51"/>
      <c r="H51"/>
      <c r="I51"/>
      <c r="J51"/>
      <c r="K51"/>
    </row>
    <row r="52" spans="1:11" s="1" customFormat="1" x14ac:dyDescent="0.25">
      <c r="A52"/>
      <c r="H52"/>
      <c r="I52"/>
      <c r="J52"/>
      <c r="K52"/>
    </row>
    <row r="53" spans="1:11" s="1" customFormat="1" x14ac:dyDescent="0.25">
      <c r="A53"/>
      <c r="H53"/>
      <c r="I53"/>
      <c r="J53"/>
      <c r="K53"/>
    </row>
    <row r="54" spans="1:11" s="1" customFormat="1" x14ac:dyDescent="0.25">
      <c r="A54"/>
      <c r="H54"/>
      <c r="I54"/>
      <c r="J54"/>
      <c r="K54"/>
    </row>
    <row r="55" spans="1:11" s="1" customFormat="1" x14ac:dyDescent="0.25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21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EC6D-D03E-4D21-B0C6-80E21CDEE307}">
  <sheetPr>
    <tabColor rgb="FFFFFF00"/>
  </sheetPr>
  <dimension ref="A1:G24"/>
  <sheetViews>
    <sheetView zoomScaleNormal="100" zoomScaleSheetLayoutView="90" workbookViewId="0">
      <selection activeCell="B27" sqref="B27"/>
    </sheetView>
  </sheetViews>
  <sheetFormatPr defaultColWidth="9.109375" defaultRowHeight="15.6" x14ac:dyDescent="0.25"/>
  <cols>
    <col min="1" max="1" width="12" style="258" customWidth="1"/>
    <col min="2" max="2" width="47" style="258" customWidth="1"/>
    <col min="3" max="3" width="26" style="293" customWidth="1"/>
    <col min="4" max="4" width="8.6640625" style="294" bestFit="1" customWidth="1"/>
    <col min="5" max="5" width="9.44140625" style="258" customWidth="1"/>
    <col min="6" max="6" width="9.109375" style="258"/>
    <col min="7" max="7" width="13.44140625" style="258" customWidth="1"/>
    <col min="8" max="16384" width="9.109375" style="258"/>
  </cols>
  <sheetData>
    <row r="1" spans="1:7" s="251" customFormat="1" ht="19.95" customHeight="1" x14ac:dyDescent="0.25">
      <c r="A1" s="248" t="s">
        <v>11</v>
      </c>
      <c r="B1" s="380" t="s">
        <v>84</v>
      </c>
      <c r="C1" s="380"/>
      <c r="D1" s="380"/>
      <c r="E1" s="380"/>
      <c r="F1" s="249" t="s">
        <v>14</v>
      </c>
      <c r="G1" s="250">
        <f>[1]Capa!B30</f>
        <v>44838</v>
      </c>
    </row>
    <row r="2" spans="1:7" ht="19.95" customHeight="1" x14ac:dyDescent="0.3">
      <c r="A2" s="252"/>
      <c r="B2" s="253"/>
      <c r="C2" s="254"/>
      <c r="D2" s="255"/>
      <c r="E2" s="255"/>
      <c r="F2" s="256"/>
      <c r="G2" s="257"/>
    </row>
    <row r="3" spans="1:7" ht="36" customHeight="1" x14ac:dyDescent="0.25">
      <c r="A3" s="381" t="s">
        <v>50</v>
      </c>
      <c r="B3" s="381"/>
      <c r="C3" s="381"/>
      <c r="D3" s="381"/>
      <c r="E3" s="381"/>
      <c r="F3" s="381"/>
      <c r="G3" s="381"/>
    </row>
    <row r="4" spans="1:7" ht="19.95" customHeight="1" x14ac:dyDescent="0.3">
      <c r="A4" s="259"/>
      <c r="B4" s="259"/>
      <c r="C4" s="260"/>
      <c r="D4" s="261"/>
      <c r="E4" s="261"/>
      <c r="F4" s="262"/>
      <c r="G4" s="262"/>
    </row>
    <row r="5" spans="1:7" ht="19.95" customHeight="1" x14ac:dyDescent="0.25">
      <c r="A5" s="382" t="s">
        <v>85</v>
      </c>
      <c r="B5" s="382"/>
      <c r="C5" s="382"/>
      <c r="D5" s="263"/>
      <c r="E5" s="264"/>
      <c r="F5" s="264"/>
      <c r="G5" s="264"/>
    </row>
    <row r="6" spans="1:7" ht="19.95" customHeight="1" x14ac:dyDescent="0.3">
      <c r="A6" s="265" t="s">
        <v>224</v>
      </c>
      <c r="B6" s="265"/>
      <c r="C6" s="265"/>
      <c r="D6" s="266"/>
      <c r="E6" s="267"/>
      <c r="F6" s="268"/>
      <c r="G6" s="269">
        <v>0</v>
      </c>
    </row>
    <row r="7" spans="1:7" ht="19.95" customHeight="1" x14ac:dyDescent="0.3">
      <c r="A7" s="265" t="s">
        <v>86</v>
      </c>
      <c r="B7" s="265"/>
      <c r="C7" s="265"/>
      <c r="D7" s="266"/>
      <c r="E7" s="267"/>
      <c r="F7" s="268"/>
      <c r="G7" s="269">
        <v>0</v>
      </c>
    </row>
    <row r="8" spans="1:7" ht="19.95" customHeight="1" x14ac:dyDescent="0.3">
      <c r="A8" s="265" t="s">
        <v>87</v>
      </c>
      <c r="B8" s="265"/>
      <c r="C8" s="265"/>
      <c r="D8" s="266"/>
      <c r="E8" s="267"/>
      <c r="F8" s="268"/>
      <c r="G8" s="269">
        <v>0</v>
      </c>
    </row>
    <row r="9" spans="1:7" ht="19.95" customHeight="1" x14ac:dyDescent="0.3">
      <c r="A9" s="265" t="s">
        <v>88</v>
      </c>
      <c r="B9" s="265"/>
      <c r="C9" s="265"/>
      <c r="D9" s="266"/>
      <c r="E9" s="267"/>
      <c r="F9" s="268"/>
      <c r="G9" s="269">
        <v>0</v>
      </c>
    </row>
    <row r="10" spans="1:7" ht="19.95" customHeight="1" x14ac:dyDescent="0.3">
      <c r="A10" s="270" t="s">
        <v>65</v>
      </c>
      <c r="B10" s="270"/>
      <c r="C10" s="270"/>
      <c r="D10" s="266"/>
      <c r="E10" s="270"/>
      <c r="F10" s="268"/>
      <c r="G10" s="295"/>
    </row>
    <row r="11" spans="1:7" ht="19.95" customHeight="1" x14ac:dyDescent="0.3">
      <c r="A11" s="270" t="s">
        <v>66</v>
      </c>
      <c r="B11" s="270"/>
      <c r="C11" s="270"/>
      <c r="D11" s="266"/>
      <c r="E11" s="270"/>
      <c r="F11" s="268"/>
      <c r="G11" s="295"/>
    </row>
    <row r="12" spans="1:7" ht="19.95" customHeight="1" x14ac:dyDescent="0.3">
      <c r="A12" s="270" t="s">
        <v>67</v>
      </c>
      <c r="B12" s="270"/>
      <c r="C12" s="270"/>
      <c r="D12" s="266"/>
      <c r="E12" s="270"/>
      <c r="F12" s="268"/>
      <c r="G12" s="297">
        <f>E13/(1-E13)</f>
        <v>0</v>
      </c>
    </row>
    <row r="13" spans="1:7" ht="19.95" customHeight="1" x14ac:dyDescent="0.3">
      <c r="A13" s="271" t="s">
        <v>68</v>
      </c>
      <c r="B13" s="271"/>
      <c r="C13" s="271"/>
      <c r="D13" s="266"/>
      <c r="E13" s="296">
        <f>E14+E15+E16</f>
        <v>0</v>
      </c>
      <c r="F13" s="268"/>
      <c r="G13" s="269"/>
    </row>
    <row r="14" spans="1:7" ht="19.95" customHeight="1" x14ac:dyDescent="0.3">
      <c r="A14" s="265" t="s">
        <v>69</v>
      </c>
      <c r="B14" s="265"/>
      <c r="C14" s="270"/>
      <c r="D14" s="266"/>
      <c r="E14" s="295"/>
      <c r="F14" s="268"/>
      <c r="G14" s="272"/>
    </row>
    <row r="15" spans="1:7" ht="19.95" customHeight="1" x14ac:dyDescent="0.3">
      <c r="A15" s="265" t="s">
        <v>70</v>
      </c>
      <c r="B15" s="265"/>
      <c r="C15" s="270"/>
      <c r="D15" s="266"/>
      <c r="E15" s="295"/>
      <c r="F15" s="268"/>
      <c r="G15" s="272"/>
    </row>
    <row r="16" spans="1:7" ht="19.95" customHeight="1" x14ac:dyDescent="0.3">
      <c r="A16" s="265" t="s">
        <v>71</v>
      </c>
      <c r="B16" s="265"/>
      <c r="C16" s="270"/>
      <c r="D16" s="266"/>
      <c r="E16" s="295"/>
      <c r="F16" s="268"/>
      <c r="G16" s="272"/>
    </row>
    <row r="17" spans="1:7" ht="19.95" customHeight="1" x14ac:dyDescent="0.3">
      <c r="A17" s="273"/>
      <c r="B17" s="274"/>
      <c r="C17" s="275"/>
      <c r="D17" s="276"/>
      <c r="E17" s="277"/>
      <c r="F17" s="278"/>
      <c r="G17" s="279"/>
    </row>
    <row r="18" spans="1:7" ht="19.95" customHeight="1" x14ac:dyDescent="0.3">
      <c r="A18" s="280" t="s">
        <v>73</v>
      </c>
      <c r="B18" s="281" t="s">
        <v>89</v>
      </c>
      <c r="C18" s="282" t="s">
        <v>90</v>
      </c>
      <c r="D18" s="283"/>
      <c r="E18" s="284"/>
      <c r="F18" s="285"/>
      <c r="G18" s="286">
        <f>(1+G8+G10)*(1+G11)*(1+G12)</f>
        <v>1</v>
      </c>
    </row>
    <row r="19" spans="1:7" ht="19.95" customHeight="1" x14ac:dyDescent="0.3">
      <c r="A19" s="280" t="s">
        <v>91</v>
      </c>
      <c r="B19" s="281" t="s">
        <v>92</v>
      </c>
      <c r="C19" s="282" t="s">
        <v>93</v>
      </c>
      <c r="D19" s="283"/>
      <c r="E19" s="284"/>
      <c r="F19" s="285"/>
      <c r="G19" s="286">
        <f>ROUND(((1+G9+G10)*(1+G11)*(1+G12)),2)</f>
        <v>1</v>
      </c>
    </row>
    <row r="20" spans="1:7" ht="19.95" customHeight="1" x14ac:dyDescent="0.3">
      <c r="A20" s="280" t="s">
        <v>94</v>
      </c>
      <c r="B20" s="281" t="s">
        <v>95</v>
      </c>
      <c r="C20" s="282" t="s">
        <v>96</v>
      </c>
      <c r="D20" s="283"/>
      <c r="E20" s="284"/>
      <c r="F20" s="285"/>
      <c r="G20" s="286">
        <f>ROUND(((1+G10)*(1+G11)*(1+G12)),2)</f>
        <v>1</v>
      </c>
    </row>
    <row r="21" spans="1:7" ht="19.95" customHeight="1" x14ac:dyDescent="0.3">
      <c r="A21" s="280" t="s">
        <v>97</v>
      </c>
      <c r="B21" s="281" t="s">
        <v>24</v>
      </c>
      <c r="C21" s="282" t="s">
        <v>98</v>
      </c>
      <c r="D21" s="283"/>
      <c r="E21" s="284"/>
      <c r="F21" s="285"/>
      <c r="G21" s="286">
        <f>ROUND(((1+G11)*(1+G12)),2)</f>
        <v>1</v>
      </c>
    </row>
    <row r="22" spans="1:7" ht="7.2" customHeight="1" x14ac:dyDescent="0.3">
      <c r="A22" s="287"/>
      <c r="B22" s="259"/>
      <c r="C22" s="288"/>
      <c r="D22" s="289"/>
      <c r="E22" s="290"/>
      <c r="F22" s="291"/>
      <c r="G22" s="292"/>
    </row>
    <row r="24" spans="1:7" x14ac:dyDescent="0.25">
      <c r="B24" s="258" t="s">
        <v>246</v>
      </c>
    </row>
  </sheetData>
  <mergeCells count="3">
    <mergeCell ref="B1:E1"/>
    <mergeCell ref="A3:G3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4"/>
  <sheetViews>
    <sheetView view="pageLayout" zoomScaleNormal="100" workbookViewId="0">
      <selection activeCell="A2" sqref="A2"/>
    </sheetView>
  </sheetViews>
  <sheetFormatPr defaultColWidth="8.6640625" defaultRowHeight="13.2" x14ac:dyDescent="0.25"/>
  <cols>
    <col min="1" max="1" width="4.44140625" customWidth="1"/>
    <col min="2" max="2" width="9.44140625" customWidth="1"/>
    <col min="3" max="3" width="8.44140625" customWidth="1"/>
    <col min="5" max="5" width="38.6640625" customWidth="1"/>
    <col min="6" max="6" width="10.109375" bestFit="1" customWidth="1"/>
    <col min="9" max="9" width="10.109375" bestFit="1" customWidth="1"/>
  </cols>
  <sheetData>
    <row r="1" spans="1:11" ht="19.95" customHeight="1" x14ac:dyDescent="0.25">
      <c r="A1" s="314" t="s">
        <v>12</v>
      </c>
      <c r="B1" s="315"/>
      <c r="C1" s="385" t="s">
        <v>212</v>
      </c>
      <c r="D1" s="385"/>
      <c r="E1" s="385"/>
      <c r="F1" s="385"/>
      <c r="G1" s="385"/>
      <c r="H1" s="385"/>
      <c r="I1" s="385"/>
      <c r="J1" s="385"/>
      <c r="K1" s="385"/>
    </row>
    <row r="3" spans="1:11" ht="40.200000000000003" customHeight="1" x14ac:dyDescent="0.25">
      <c r="B3" s="16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40.200000000000003" customHeight="1" x14ac:dyDescent="0.25">
      <c r="B4" s="164"/>
      <c r="C4" s="384"/>
      <c r="D4" s="384"/>
      <c r="E4" s="384"/>
      <c r="F4" s="384"/>
      <c r="G4" s="384"/>
      <c r="H4" s="384"/>
      <c r="I4" s="384"/>
      <c r="J4" s="384"/>
      <c r="K4" s="384"/>
    </row>
    <row r="5" spans="1:11" ht="40.200000000000003" customHeight="1" x14ac:dyDescent="0.25">
      <c r="B5" s="164"/>
      <c r="C5" s="384"/>
      <c r="D5" s="384"/>
      <c r="E5" s="384"/>
      <c r="F5" s="384"/>
      <c r="G5" s="384"/>
      <c r="H5" s="384"/>
      <c r="I5" s="384"/>
      <c r="J5" s="384"/>
      <c r="K5" s="384"/>
    </row>
    <row r="6" spans="1:11" ht="40.200000000000003" customHeight="1" x14ac:dyDescent="0.25">
      <c r="B6" s="164"/>
      <c r="C6" s="384"/>
      <c r="D6" s="384"/>
      <c r="E6" s="384"/>
      <c r="F6" s="384"/>
      <c r="G6" s="384"/>
      <c r="H6" s="384"/>
      <c r="I6" s="384"/>
      <c r="J6" s="384"/>
      <c r="K6" s="384"/>
    </row>
    <row r="7" spans="1:11" ht="40.200000000000003" customHeight="1" x14ac:dyDescent="0.25">
      <c r="B7" s="164"/>
      <c r="C7" s="384"/>
      <c r="D7" s="384"/>
      <c r="E7" s="384"/>
      <c r="F7" s="384"/>
      <c r="G7" s="384"/>
      <c r="H7" s="384"/>
      <c r="I7" s="384"/>
      <c r="J7" s="384"/>
      <c r="K7" s="384"/>
    </row>
    <row r="8" spans="1:11" ht="40.200000000000003" customHeight="1" x14ac:dyDescent="0.25">
      <c r="B8" s="164"/>
      <c r="C8" s="384"/>
      <c r="D8" s="384"/>
      <c r="E8" s="384"/>
      <c r="F8" s="384"/>
      <c r="G8" s="384"/>
      <c r="H8" s="384"/>
      <c r="I8" s="384"/>
      <c r="J8" s="384"/>
      <c r="K8" s="384"/>
    </row>
    <row r="9" spans="1:11" ht="40.200000000000003" customHeight="1" x14ac:dyDescent="0.25">
      <c r="B9" s="164"/>
      <c r="C9" s="384"/>
      <c r="D9" s="384"/>
      <c r="E9" s="384"/>
      <c r="F9" s="384"/>
      <c r="G9" s="384"/>
      <c r="H9" s="384"/>
      <c r="I9" s="384"/>
      <c r="J9" s="384"/>
      <c r="K9" s="384"/>
    </row>
    <row r="10" spans="1:11" ht="40.200000000000003" customHeight="1" x14ac:dyDescent="0.25">
      <c r="B10" s="164"/>
      <c r="C10" s="384"/>
      <c r="D10" s="384"/>
      <c r="E10" s="384"/>
      <c r="F10" s="384"/>
      <c r="G10" s="384"/>
      <c r="H10" s="384"/>
      <c r="I10" s="384"/>
      <c r="J10" s="384"/>
      <c r="K10" s="384"/>
    </row>
    <row r="11" spans="1:11" ht="23.25" customHeight="1" x14ac:dyDescent="0.25">
      <c r="B11" s="164"/>
      <c r="C11" s="384"/>
      <c r="D11" s="384"/>
      <c r="E11" s="384"/>
      <c r="F11" s="384"/>
      <c r="G11" s="384"/>
      <c r="H11" s="384"/>
      <c r="I11" s="384"/>
      <c r="J11" s="384"/>
      <c r="K11" s="384"/>
    </row>
    <row r="12" spans="1:11" ht="40.200000000000003" customHeight="1" x14ac:dyDescent="0.25">
      <c r="B12" s="164"/>
      <c r="C12" s="384"/>
      <c r="D12" s="384"/>
      <c r="E12" s="384"/>
      <c r="F12" s="384"/>
      <c r="G12" s="384"/>
      <c r="H12" s="384"/>
      <c r="I12" s="384"/>
      <c r="J12" s="384"/>
      <c r="K12" s="384"/>
    </row>
    <row r="13" spans="1:11" ht="30" customHeight="1" x14ac:dyDescent="0.25"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1" ht="15" x14ac:dyDescent="0.25">
      <c r="B14" s="383"/>
      <c r="C14" s="383"/>
      <c r="D14" s="383"/>
      <c r="E14" s="383"/>
      <c r="F14" s="383"/>
      <c r="G14" s="383"/>
      <c r="H14" s="383"/>
      <c r="I14" s="383"/>
      <c r="J14" s="383"/>
      <c r="K14" s="383"/>
    </row>
  </sheetData>
  <mergeCells count="13">
    <mergeCell ref="A1:B1"/>
    <mergeCell ref="C1:K1"/>
    <mergeCell ref="C3:K3"/>
    <mergeCell ref="C4:K4"/>
    <mergeCell ref="C11:K11"/>
    <mergeCell ref="B14:K14"/>
    <mergeCell ref="C5:K5"/>
    <mergeCell ref="C6:K6"/>
    <mergeCell ref="C7:K7"/>
    <mergeCell ref="C10:K10"/>
    <mergeCell ref="C12:K12"/>
    <mergeCell ref="C8:K8"/>
    <mergeCell ref="C9:K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view="pageLayout" topLeftCell="A13" zoomScaleNormal="70" workbookViewId="0">
      <selection activeCell="F32" sqref="F32"/>
    </sheetView>
  </sheetViews>
  <sheetFormatPr defaultColWidth="8.6640625" defaultRowHeight="13.2" x14ac:dyDescent="0.25"/>
  <cols>
    <col min="12" max="12" width="5" customWidth="1"/>
    <col min="13" max="13" width="9.109375" customWidth="1"/>
    <col min="14" max="14" width="12.6640625" customWidth="1"/>
  </cols>
  <sheetData>
    <row r="1" spans="1:14" ht="48" customHeight="1" x14ac:dyDescent="0.25">
      <c r="A1" s="152"/>
      <c r="B1" s="152"/>
      <c r="C1" s="306" t="str">
        <f>Capa!B19</f>
        <v>ANEXO VIII - PLANILHA ORÇAMENTÁRIA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52"/>
    </row>
    <row r="2" spans="1:14" x14ac:dyDescent="0.25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x14ac:dyDescent="0.2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4.4" thickBot="1" x14ac:dyDescent="0.3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8" thickBot="1" x14ac:dyDescent="0.3">
      <c r="A5" s="301" t="s">
        <v>1</v>
      </c>
      <c r="B5" s="302"/>
      <c r="C5" s="303" t="str">
        <f>Introdução!C1</f>
        <v>INTRODUÇÃO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5"/>
    </row>
    <row r="6" spans="1:14" ht="14.4" thickBot="1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8" thickBot="1" x14ac:dyDescent="0.3">
      <c r="A7" s="301" t="s">
        <v>2</v>
      </c>
      <c r="B7" s="302"/>
      <c r="C7" s="303" t="str">
        <f>Definições!B1</f>
        <v>DEFINIÇÕES GERAIS - CUSTOS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5"/>
    </row>
    <row r="8" spans="1:14" ht="14.4" thickBot="1" x14ac:dyDescent="0.3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ht="18" thickBot="1" x14ac:dyDescent="0.3">
      <c r="A9" s="301" t="s">
        <v>3</v>
      </c>
      <c r="B9" s="302"/>
      <c r="C9" s="303" t="str">
        <f>'Composição de custos'!C1</f>
        <v>COMPOSIÇÃO DE CUSTOS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5"/>
    </row>
    <row r="10" spans="1:14" ht="14.4" thickBot="1" x14ac:dyDescent="0.3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ht="18" thickBot="1" x14ac:dyDescent="0.3">
      <c r="A11" s="301" t="s">
        <v>4</v>
      </c>
      <c r="B11" s="302"/>
      <c r="C11" s="303" t="str">
        <f>'Cronograma Físico Financeiro'!B1</f>
        <v>CRONOGRAMA FÍSICO FINANCEIRO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5"/>
    </row>
    <row r="12" spans="1:14" ht="14.4" thickBot="1" x14ac:dyDescent="0.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18" thickBot="1" x14ac:dyDescent="0.3">
      <c r="A13" s="301" t="s">
        <v>5</v>
      </c>
      <c r="B13" s="302"/>
      <c r="C13" s="303" t="str">
        <f>'ES + EC - Coordenador '!B1</f>
        <v>CUSTO MDO - EQUIPE PERMANENTE - COORDENADOR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5"/>
    </row>
    <row r="14" spans="1:14" ht="14.4" thickBot="1" x14ac:dyDescent="0.3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ht="18" thickBot="1" x14ac:dyDescent="0.3">
      <c r="A15" s="301" t="s">
        <v>6</v>
      </c>
      <c r="B15" s="302"/>
      <c r="C15" s="303" t="str">
        <f>'ES + EC - Especialista'!B1</f>
        <v>CUSTO MDO - EQUIPE PERMANENTE - ESPECIALISTA</v>
      </c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5"/>
    </row>
    <row r="16" spans="1:14" ht="14.4" thickBot="1" x14ac:dyDescent="0.3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18" thickBot="1" x14ac:dyDescent="0.3">
      <c r="A17" s="301" t="s">
        <v>7</v>
      </c>
      <c r="B17" s="302"/>
      <c r="C17" s="303" t="str">
        <f>'ES + EC - Auxiliar Técnico'!B1</f>
        <v>CUSTO MDO - EQUIPE PERMANENTE - AUXILIAR TÉCNICO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5"/>
    </row>
    <row r="18" spans="1:14" ht="14.4" thickBot="1" x14ac:dyDescent="0.3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18" thickBot="1" x14ac:dyDescent="0.3">
      <c r="A19" s="301" t="s">
        <v>8</v>
      </c>
      <c r="B19" s="302"/>
      <c r="C19" s="303" t="str">
        <f>'ES + EC - Analista de Sistemas'!B1</f>
        <v>CUSTO MDO - EQUIPE PERMANENTE - ANALISTA DE SISTEMAS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5"/>
    </row>
    <row r="20" spans="1:14" ht="14.4" thickBot="1" x14ac:dyDescent="0.3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4" ht="18" thickBot="1" x14ac:dyDescent="0.3">
      <c r="A21" s="301" t="s">
        <v>9</v>
      </c>
      <c r="B21" s="302"/>
      <c r="C21" s="303" t="str">
        <f>'ES + EC - Técnico Geoprocessame'!B1</f>
        <v>CUSTO MDO - EQUIPE PERMANENTE - TÉC. GEOPROCESSAMENTO</v>
      </c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5"/>
    </row>
    <row r="22" spans="1:14" ht="14.4" thickBot="1" x14ac:dyDescent="0.3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ht="18" thickBot="1" x14ac:dyDescent="0.3">
      <c r="A23" s="301" t="s">
        <v>10</v>
      </c>
      <c r="B23" s="302"/>
      <c r="C23" s="303" t="str">
        <f>'ES + EC - Administrativo'!B1</f>
        <v>CUSTO MDO - EQUIPE PERMANENTE - AUX. ADMINISTRATIVO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5"/>
    </row>
    <row r="24" spans="1:14" ht="14.4" thickBot="1" x14ac:dyDescent="0.3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ht="18" thickBot="1" x14ac:dyDescent="0.3">
      <c r="A25" s="301" t="s">
        <v>11</v>
      </c>
      <c r="B25" s="302"/>
      <c r="C25" s="303" t="str">
        <f>'K projeto'!B1</f>
        <v>CÁLCULO DO K DO PROJETO</v>
      </c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5"/>
    </row>
    <row r="26" spans="1:14" ht="14.4" thickBot="1" x14ac:dyDescent="0.3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4" ht="18" thickBot="1" x14ac:dyDescent="0.3">
      <c r="A27" s="301" t="s">
        <v>12</v>
      </c>
      <c r="B27" s="302"/>
      <c r="C27" s="303" t="str">
        <f>'Referênciais Bibliográficas'!C1</f>
        <v>REFERÊNCIAS BIBLIOGRÁFICAS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5"/>
    </row>
    <row r="28" spans="1:14" ht="13.8" x14ac:dyDescent="0.2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4" ht="13.8" x14ac:dyDescent="0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</sheetData>
  <mergeCells count="26">
    <mergeCell ref="A21:B21"/>
    <mergeCell ref="C21:N21"/>
    <mergeCell ref="A9:B9"/>
    <mergeCell ref="C9:N9"/>
    <mergeCell ref="A11:B11"/>
    <mergeCell ref="C11:N11"/>
    <mergeCell ref="A13:B13"/>
    <mergeCell ref="C13:N13"/>
    <mergeCell ref="C1:M1"/>
    <mergeCell ref="A2:N3"/>
    <mergeCell ref="A5:B5"/>
    <mergeCell ref="C5:N5"/>
    <mergeCell ref="A7:B7"/>
    <mergeCell ref="C7:N7"/>
    <mergeCell ref="A15:B15"/>
    <mergeCell ref="C15:N15"/>
    <mergeCell ref="A17:B17"/>
    <mergeCell ref="C17:N17"/>
    <mergeCell ref="A19:B19"/>
    <mergeCell ref="C19:N19"/>
    <mergeCell ref="A25:B25"/>
    <mergeCell ref="C25:N25"/>
    <mergeCell ref="A27:B27"/>
    <mergeCell ref="C27:N27"/>
    <mergeCell ref="A23:B23"/>
    <mergeCell ref="C23:N23"/>
  </mergeCells>
  <hyperlinks>
    <hyperlink ref="A5:B5" location="Introdução!A1" display="PAINEL 1" xr:uid="{002CD20E-E593-43D5-A2B7-CFB0ABDCE2E7}"/>
    <hyperlink ref="A7:B7" location="Definições!A1" display="PAINEL 2" xr:uid="{4C1D2055-DFE8-4B11-9085-F2DF4F6DB1FB}"/>
    <hyperlink ref="A9:B9" location="'Composição de custos'!A1" display="PAINEL 3" xr:uid="{821B3E54-77A8-445E-B10E-30A55A18E384}"/>
    <hyperlink ref="A11:B11" location="'Cronograma Físico Financeiro'!A1" display="PAINEL 4" xr:uid="{E328430D-DCAA-4399-A52E-13738285D0E9}"/>
    <hyperlink ref="A13:B13" location="'ES + EC - Coordenador '!A1" display="PAINEL 5" xr:uid="{7D42D251-BF06-4D21-BAFD-F4FE856AAE02}"/>
    <hyperlink ref="A15:B15" location="'ES + EC - Especialista'!A1" display="PAINEL 6" xr:uid="{507E6349-75E1-4099-B9D6-39CE654F3478}"/>
    <hyperlink ref="A17:B17" location="'ES + EC - Auxiliar Técnico'!A1" display="PAINEL 7" xr:uid="{89C11436-3B40-4C75-928A-60F83078FFAE}"/>
    <hyperlink ref="A19:B19" location="'ES + EC - Analista de Sistemas'!A1" display="PAINEL 8" xr:uid="{78E3514C-6825-42A2-B8A3-AFA2D7893C97}"/>
    <hyperlink ref="A21:B21" location="'ES + EC - Técnico Ambiental'!A1" display="PAINEL 9" xr:uid="{4A7E6C8B-DE20-492D-A3A7-40BF25BB7F8F}"/>
    <hyperlink ref="A23:B23" location="'ES + EC - Administrativo'!A1" display="PAINEL 10" xr:uid="{0268B6D3-5652-4D09-8D3B-794D7D33BC79}"/>
    <hyperlink ref="A25:B25" location="'K projeto'!A1" display="PAINEL 11" xr:uid="{7BA880C0-E5A4-4A17-81C1-5ADAE4E380F5}"/>
    <hyperlink ref="A27:B27" location="'Referênciais Bibliográficas'!A1" display="PAINEL 12" xr:uid="{12D3196A-1616-4397-9031-E86F8CA2335B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77" fitToHeight="0" orientation="portrait" r:id="rId1"/>
  <headerFooter>
    <oddFooter>&amp;L&amp;F&amp;C&amp;A&amp;R&amp;P/&amp;N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zoomScaleNormal="100" workbookViewId="0">
      <selection activeCell="J6" sqref="J6"/>
    </sheetView>
  </sheetViews>
  <sheetFormatPr defaultColWidth="9.109375" defaultRowHeight="13.8" x14ac:dyDescent="0.3"/>
  <cols>
    <col min="1" max="1" width="6.109375" style="87" customWidth="1"/>
    <col min="2" max="2" width="4.44140625" style="87" customWidth="1"/>
    <col min="3" max="3" width="7.6640625" style="87" customWidth="1"/>
    <col min="4" max="5" width="15.6640625" style="87" customWidth="1"/>
    <col min="6" max="6" width="19.6640625" style="91" customWidth="1"/>
    <col min="7" max="7" width="19" style="91" customWidth="1"/>
    <col min="8" max="8" width="15.6640625" style="87" customWidth="1"/>
    <col min="9" max="9" width="9.109375" style="87" customWidth="1"/>
    <col min="10" max="10" width="6.6640625" style="87" customWidth="1"/>
    <col min="11" max="11" width="6" style="90" customWidth="1"/>
    <col min="12" max="14" width="12.6640625" style="87" customWidth="1"/>
    <col min="15" max="16384" width="9.109375" style="87"/>
  </cols>
  <sheetData>
    <row r="1" spans="1:12" ht="19.95" customHeight="1" x14ac:dyDescent="0.3">
      <c r="A1" s="309" t="s">
        <v>1</v>
      </c>
      <c r="B1" s="309"/>
      <c r="C1" s="309" t="s">
        <v>13</v>
      </c>
      <c r="D1" s="309"/>
      <c r="E1" s="309"/>
      <c r="F1" s="309"/>
      <c r="G1" s="309"/>
      <c r="H1" s="309"/>
      <c r="I1" s="144" t="s">
        <v>14</v>
      </c>
      <c r="J1" s="313">
        <f>Capa!B30</f>
        <v>44854</v>
      </c>
      <c r="K1" s="313"/>
      <c r="L1" s="313"/>
    </row>
    <row r="2" spans="1:12" ht="10.5" customHeight="1" x14ac:dyDescent="0.3">
      <c r="I2" s="92"/>
      <c r="J2" s="92"/>
    </row>
    <row r="3" spans="1:12" ht="19.95" customHeight="1" x14ac:dyDescent="0.3">
      <c r="B3" s="310"/>
      <c r="C3" s="310"/>
      <c r="D3" s="310"/>
      <c r="E3" s="310"/>
      <c r="F3" s="310"/>
      <c r="G3" s="310"/>
      <c r="H3" s="310"/>
      <c r="I3" s="310"/>
      <c r="J3" s="153"/>
    </row>
    <row r="4" spans="1:12" ht="19.95" customHeight="1" x14ac:dyDescent="0.3">
      <c r="A4" s="311" t="s">
        <v>225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60.75" customHeight="1" x14ac:dyDescent="0.3">
      <c r="A5" s="312" t="s">
        <v>226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ht="10.199999999999999" customHeight="1" x14ac:dyDescent="0.3">
      <c r="C6" s="308"/>
      <c r="D6" s="308"/>
      <c r="E6" s="308"/>
      <c r="F6" s="308"/>
      <c r="G6" s="308"/>
      <c r="H6" s="308"/>
      <c r="I6" s="308"/>
      <c r="J6" s="89"/>
    </row>
    <row r="7" spans="1:12" ht="19.95" customHeight="1" x14ac:dyDescent="0.3"/>
    <row r="8" spans="1:12" ht="19.95" customHeight="1" x14ac:dyDescent="0.3"/>
    <row r="9" spans="1:12" ht="19.95" customHeight="1" x14ac:dyDescent="0.3"/>
    <row r="10" spans="1:12" ht="19.95" customHeight="1" x14ac:dyDescent="0.3"/>
    <row r="11" spans="1:12" ht="19.95" customHeight="1" x14ac:dyDescent="0.3"/>
    <row r="12" spans="1:12" ht="19.95" customHeight="1" x14ac:dyDescent="0.3"/>
    <row r="13" spans="1:12" ht="19.95" customHeight="1" x14ac:dyDescent="0.3"/>
    <row r="14" spans="1:12" ht="19.95" customHeight="1" x14ac:dyDescent="0.3"/>
    <row r="15" spans="1:12" ht="19.95" customHeight="1" x14ac:dyDescent="0.3"/>
    <row r="16" spans="1:12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  <row r="24" ht="19.95" customHeight="1" x14ac:dyDescent="0.3"/>
    <row r="25" ht="19.95" customHeight="1" x14ac:dyDescent="0.3"/>
    <row r="26" ht="19.95" customHeight="1" x14ac:dyDescent="0.3"/>
    <row r="27" ht="19.95" customHeight="1" x14ac:dyDescent="0.3"/>
    <row r="28" ht="19.95" customHeight="1" x14ac:dyDescent="0.3"/>
    <row r="29" ht="19.95" customHeight="1" x14ac:dyDescent="0.3"/>
    <row r="30" ht="19.95" customHeight="1" x14ac:dyDescent="0.3"/>
    <row r="31" ht="19.95" customHeight="1" x14ac:dyDescent="0.3"/>
    <row r="32" ht="19.95" customHeight="1" x14ac:dyDescent="0.3"/>
    <row r="33" ht="19.95" customHeight="1" x14ac:dyDescent="0.3"/>
    <row r="34" ht="19.95" customHeight="1" x14ac:dyDescent="0.3"/>
  </sheetData>
  <mergeCells count="7">
    <mergeCell ref="C6:I6"/>
    <mergeCell ref="A1:B1"/>
    <mergeCell ref="C1:H1"/>
    <mergeCell ref="B3:I3"/>
    <mergeCell ref="A4:L4"/>
    <mergeCell ref="A5:L5"/>
    <mergeCell ref="J1:L1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r:id="rId1"/>
  <headerFooter>
    <oddFooter>&amp;L&amp;F&amp;C&amp;A&amp;R&amp;P/&amp;N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249977111117893"/>
  </sheetPr>
  <dimension ref="A1:K68"/>
  <sheetViews>
    <sheetView topLeftCell="A16" zoomScaleNormal="100" workbookViewId="0">
      <selection activeCell="B28" sqref="B28:K35"/>
    </sheetView>
  </sheetViews>
  <sheetFormatPr defaultColWidth="8.44140625" defaultRowHeight="15.6" x14ac:dyDescent="0.3"/>
  <cols>
    <col min="1" max="1" width="31.44140625" style="65" customWidth="1"/>
    <col min="2" max="9" width="9.44140625" style="65" customWidth="1"/>
    <col min="10" max="10" width="13" style="65" customWidth="1"/>
    <col min="11" max="11" width="11.88671875" style="65" bestFit="1" customWidth="1"/>
    <col min="12" max="16384" width="8.44140625" style="65"/>
  </cols>
  <sheetData>
    <row r="1" spans="1:11" ht="19.95" customHeight="1" x14ac:dyDescent="0.3">
      <c r="A1" s="147" t="s">
        <v>2</v>
      </c>
      <c r="B1" s="314" t="s">
        <v>15</v>
      </c>
      <c r="C1" s="314"/>
      <c r="D1" s="314"/>
      <c r="E1" s="314"/>
      <c r="F1" s="314"/>
      <c r="G1" s="314"/>
      <c r="H1" s="314"/>
      <c r="I1" s="315"/>
      <c r="J1" s="142" t="s">
        <v>14</v>
      </c>
      <c r="K1" s="143">
        <f>Capa!B30</f>
        <v>44854</v>
      </c>
    </row>
    <row r="2" spans="1:11" ht="15" customHeight="1" x14ac:dyDescent="0.3">
      <c r="A2" s="64"/>
      <c r="B2" s="66"/>
      <c r="C2" s="66"/>
      <c r="D2" s="66"/>
      <c r="E2" s="66"/>
      <c r="F2" s="66"/>
      <c r="G2" s="66"/>
      <c r="H2" s="66"/>
      <c r="I2" s="66"/>
      <c r="J2" s="66"/>
    </row>
    <row r="3" spans="1:11" ht="14.7" customHeight="1" x14ac:dyDescent="0.3">
      <c r="A3" s="317" t="s">
        <v>16</v>
      </c>
      <c r="B3" s="316" t="s">
        <v>17</v>
      </c>
      <c r="C3" s="316"/>
      <c r="D3" s="316"/>
      <c r="E3" s="316"/>
      <c r="F3" s="316"/>
      <c r="G3" s="316"/>
      <c r="H3" s="316"/>
      <c r="I3" s="316"/>
      <c r="J3" s="316"/>
      <c r="K3" s="316"/>
    </row>
    <row r="4" spans="1:11" ht="14.7" customHeight="1" x14ac:dyDescent="0.3">
      <c r="A4" s="317"/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4.7" customHeight="1" x14ac:dyDescent="0.3">
      <c r="A5" s="317"/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1" ht="14.7" customHeight="1" x14ac:dyDescent="0.3">
      <c r="A6" s="317"/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1.4" customHeight="1" x14ac:dyDescent="0.3">
      <c r="A7" s="317"/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4.4" hidden="1" customHeight="1" x14ac:dyDescent="0.3">
      <c r="A8" s="317"/>
      <c r="B8" s="316"/>
      <c r="C8" s="316"/>
      <c r="D8" s="316"/>
      <c r="E8" s="316"/>
      <c r="F8" s="316"/>
      <c r="G8" s="316"/>
      <c r="H8" s="316"/>
      <c r="I8" s="316"/>
      <c r="J8" s="316"/>
      <c r="K8" s="316"/>
    </row>
    <row r="9" spans="1:11" ht="14.7" customHeight="1" x14ac:dyDescent="0.3">
      <c r="A9" s="317" t="s">
        <v>18</v>
      </c>
      <c r="B9" s="316" t="s">
        <v>19</v>
      </c>
      <c r="C9" s="316"/>
      <c r="D9" s="316"/>
      <c r="E9" s="316"/>
      <c r="F9" s="316"/>
      <c r="G9" s="316"/>
      <c r="H9" s="316"/>
      <c r="I9" s="316"/>
      <c r="J9" s="316"/>
      <c r="K9" s="316"/>
    </row>
    <row r="10" spans="1:11" ht="14.7" customHeight="1" x14ac:dyDescent="0.3">
      <c r="A10" s="317"/>
      <c r="B10" s="316"/>
      <c r="C10" s="316"/>
      <c r="D10" s="316"/>
      <c r="E10" s="316"/>
      <c r="F10" s="316"/>
      <c r="G10" s="316"/>
      <c r="H10" s="316"/>
      <c r="I10" s="316"/>
      <c r="J10" s="316"/>
      <c r="K10" s="316"/>
    </row>
    <row r="11" spans="1:11" ht="14.7" customHeight="1" x14ac:dyDescent="0.3">
      <c r="A11" s="317"/>
      <c r="B11" s="316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 ht="14.7" customHeight="1" x14ac:dyDescent="0.3">
      <c r="A12" s="317"/>
      <c r="B12" s="316"/>
      <c r="C12" s="316"/>
      <c r="D12" s="316"/>
      <c r="E12" s="316"/>
      <c r="F12" s="316"/>
      <c r="G12" s="316"/>
      <c r="H12" s="316"/>
      <c r="I12" s="316"/>
      <c r="J12" s="316"/>
      <c r="K12" s="316"/>
    </row>
    <row r="13" spans="1:11" ht="14.7" customHeight="1" x14ac:dyDescent="0.3">
      <c r="A13" s="317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14" spans="1:11" ht="10.8" customHeight="1" x14ac:dyDescent="0.3">
      <c r="A14" s="317"/>
      <c r="B14" s="316"/>
      <c r="C14" s="316"/>
      <c r="D14" s="316"/>
      <c r="E14" s="316"/>
      <c r="F14" s="316"/>
      <c r="G14" s="316"/>
      <c r="H14" s="316"/>
      <c r="I14" s="316"/>
      <c r="J14" s="316"/>
      <c r="K14" s="316"/>
    </row>
    <row r="15" spans="1:11" ht="14.4" hidden="1" customHeight="1" x14ac:dyDescent="0.3">
      <c r="A15" s="317"/>
      <c r="B15" s="316"/>
      <c r="C15" s="316"/>
      <c r="D15" s="316"/>
      <c r="E15" s="316"/>
      <c r="F15" s="316"/>
      <c r="G15" s="316"/>
      <c r="H15" s="316"/>
      <c r="I15" s="316"/>
      <c r="J15" s="316"/>
      <c r="K15" s="316"/>
    </row>
    <row r="16" spans="1:11" ht="14.7" customHeight="1" x14ac:dyDescent="0.3">
      <c r="A16" s="317" t="s">
        <v>20</v>
      </c>
      <c r="B16" s="316" t="s">
        <v>21</v>
      </c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1" ht="20.25" customHeight="1" x14ac:dyDescent="0.3">
      <c r="A17" s="317"/>
      <c r="B17" s="316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1" ht="14.7" customHeight="1" x14ac:dyDescent="0.3">
      <c r="A18" s="317" t="s">
        <v>22</v>
      </c>
      <c r="B18" s="316" t="s">
        <v>23</v>
      </c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ht="14.7" customHeight="1" x14ac:dyDescent="0.3">
      <c r="A19" s="317"/>
      <c r="B19" s="316"/>
      <c r="C19" s="316"/>
      <c r="D19" s="316"/>
      <c r="E19" s="316"/>
      <c r="F19" s="316"/>
      <c r="G19" s="316"/>
      <c r="H19" s="316"/>
      <c r="I19" s="316"/>
      <c r="J19" s="316"/>
      <c r="K19" s="316"/>
    </row>
    <row r="20" spans="1:11" ht="14.7" customHeight="1" x14ac:dyDescent="0.3">
      <c r="A20" s="317"/>
      <c r="B20" s="316"/>
      <c r="C20" s="316"/>
      <c r="D20" s="316"/>
      <c r="E20" s="316"/>
      <c r="F20" s="316"/>
      <c r="G20" s="316"/>
      <c r="H20" s="316"/>
      <c r="I20" s="316"/>
      <c r="J20" s="316"/>
      <c r="K20" s="316"/>
    </row>
    <row r="21" spans="1:11" ht="14.7" customHeight="1" x14ac:dyDescent="0.3">
      <c r="A21" s="317"/>
      <c r="B21" s="316"/>
      <c r="C21" s="316"/>
      <c r="D21" s="316"/>
      <c r="E21" s="316"/>
      <c r="F21" s="316"/>
      <c r="G21" s="316"/>
      <c r="H21" s="316"/>
      <c r="I21" s="316"/>
      <c r="J21" s="316"/>
      <c r="K21" s="316"/>
    </row>
    <row r="22" spans="1:11" ht="14.7" customHeight="1" x14ac:dyDescent="0.3">
      <c r="A22" s="317"/>
      <c r="B22" s="316"/>
      <c r="C22" s="316"/>
      <c r="D22" s="316"/>
      <c r="E22" s="316"/>
      <c r="F22" s="316"/>
      <c r="G22" s="316"/>
      <c r="H22" s="316"/>
      <c r="I22" s="316"/>
      <c r="J22" s="316"/>
      <c r="K22" s="316"/>
    </row>
    <row r="23" spans="1:11" ht="14.7" customHeight="1" x14ac:dyDescent="0.3">
      <c r="A23" s="317"/>
      <c r="B23" s="316"/>
      <c r="C23" s="316"/>
      <c r="D23" s="316"/>
      <c r="E23" s="316"/>
      <c r="F23" s="316"/>
      <c r="G23" s="316"/>
      <c r="H23" s="316"/>
      <c r="I23" s="316"/>
      <c r="J23" s="316"/>
      <c r="K23" s="316"/>
    </row>
    <row r="24" spans="1:11" ht="12" customHeight="1" x14ac:dyDescent="0.3">
      <c r="A24" s="317"/>
      <c r="B24" s="316"/>
      <c r="C24" s="316"/>
      <c r="D24" s="316"/>
      <c r="E24" s="316"/>
      <c r="F24" s="316"/>
      <c r="G24" s="316"/>
      <c r="H24" s="316"/>
      <c r="I24" s="316"/>
      <c r="J24" s="316"/>
      <c r="K24" s="316"/>
    </row>
    <row r="25" spans="1:11" ht="14.4" hidden="1" customHeight="1" x14ac:dyDescent="0.3">
      <c r="A25" s="317"/>
      <c r="B25" s="316"/>
      <c r="C25" s="316"/>
      <c r="D25" s="316"/>
      <c r="E25" s="316"/>
      <c r="F25" s="316"/>
      <c r="G25" s="316"/>
      <c r="H25" s="316"/>
      <c r="I25" s="316"/>
      <c r="J25" s="316"/>
      <c r="K25" s="316"/>
    </row>
    <row r="26" spans="1:11" ht="0.75" customHeight="1" x14ac:dyDescent="0.3">
      <c r="A26" s="317"/>
      <c r="B26" s="316"/>
      <c r="C26" s="316"/>
      <c r="D26" s="316"/>
      <c r="E26" s="316"/>
      <c r="F26" s="316"/>
      <c r="G26" s="316"/>
      <c r="H26" s="316"/>
      <c r="I26" s="316"/>
      <c r="J26" s="316"/>
      <c r="K26" s="316"/>
    </row>
    <row r="27" spans="1:11" ht="15.6" hidden="1" customHeight="1" x14ac:dyDescent="0.3">
      <c r="A27" s="317"/>
      <c r="B27" s="316"/>
      <c r="C27" s="316"/>
      <c r="D27" s="316"/>
      <c r="E27" s="316"/>
      <c r="F27" s="316"/>
      <c r="G27" s="316"/>
      <c r="H27" s="316"/>
      <c r="I27" s="316"/>
      <c r="J27" s="316"/>
      <c r="K27" s="316"/>
    </row>
    <row r="28" spans="1:11" ht="14.7" customHeight="1" x14ac:dyDescent="0.3">
      <c r="A28" s="317" t="s">
        <v>24</v>
      </c>
      <c r="B28" s="316" t="s">
        <v>25</v>
      </c>
      <c r="C28" s="316"/>
      <c r="D28" s="316"/>
      <c r="E28" s="316"/>
      <c r="F28" s="316"/>
      <c r="G28" s="316"/>
      <c r="H28" s="316"/>
      <c r="I28" s="316"/>
      <c r="J28" s="316"/>
      <c r="K28" s="316"/>
    </row>
    <row r="29" spans="1:11" ht="14.7" customHeight="1" x14ac:dyDescent="0.3">
      <c r="A29" s="317"/>
      <c r="B29" s="316"/>
      <c r="C29" s="316"/>
      <c r="D29" s="316"/>
      <c r="E29" s="316"/>
      <c r="F29" s="316"/>
      <c r="G29" s="316"/>
      <c r="H29" s="316"/>
      <c r="I29" s="316"/>
      <c r="J29" s="316"/>
      <c r="K29" s="316"/>
    </row>
    <row r="30" spans="1:11" ht="14.7" customHeight="1" x14ac:dyDescent="0.3">
      <c r="A30" s="317"/>
      <c r="B30" s="316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1:11" ht="14.7" customHeight="1" x14ac:dyDescent="0.3">
      <c r="A31" s="317"/>
      <c r="B31" s="316"/>
      <c r="C31" s="316"/>
      <c r="D31" s="316"/>
      <c r="E31" s="316"/>
      <c r="F31" s="316"/>
      <c r="G31" s="316"/>
      <c r="H31" s="316"/>
      <c r="I31" s="316"/>
      <c r="J31" s="316"/>
      <c r="K31" s="316"/>
    </row>
    <row r="32" spans="1:11" ht="12.6" customHeight="1" x14ac:dyDescent="0.3">
      <c r="A32" s="317"/>
      <c r="B32" s="316"/>
      <c r="C32" s="316"/>
      <c r="D32" s="316"/>
      <c r="E32" s="316"/>
      <c r="F32" s="316"/>
      <c r="G32" s="316"/>
      <c r="H32" s="316"/>
      <c r="I32" s="316"/>
      <c r="J32" s="316"/>
      <c r="K32" s="316"/>
    </row>
    <row r="33" spans="1:11" ht="12" hidden="1" customHeight="1" x14ac:dyDescent="0.3">
      <c r="A33" s="317"/>
      <c r="B33" s="316"/>
      <c r="C33" s="316"/>
      <c r="D33" s="316"/>
      <c r="E33" s="316"/>
      <c r="F33" s="316"/>
      <c r="G33" s="316"/>
      <c r="H33" s="316"/>
      <c r="I33" s="316"/>
      <c r="J33" s="316"/>
      <c r="K33" s="316"/>
    </row>
    <row r="34" spans="1:11" ht="14.25" hidden="1" customHeight="1" x14ac:dyDescent="0.3">
      <c r="A34" s="317"/>
      <c r="B34" s="316"/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1" ht="14.25" hidden="1" customHeight="1" x14ac:dyDescent="0.3">
      <c r="A35" s="317"/>
      <c r="B35" s="316"/>
      <c r="C35" s="316"/>
      <c r="D35" s="316"/>
      <c r="E35" s="316"/>
      <c r="F35" s="316"/>
      <c r="G35" s="316"/>
      <c r="H35" s="316"/>
      <c r="I35" s="316"/>
      <c r="J35" s="316"/>
      <c r="K35" s="316"/>
    </row>
    <row r="36" spans="1:11" ht="14.7" customHeight="1" x14ac:dyDescent="0.3">
      <c r="A36" s="68"/>
      <c r="B36" s="69"/>
      <c r="C36" s="69"/>
      <c r="D36" s="69"/>
      <c r="E36" s="69"/>
      <c r="F36" s="69"/>
      <c r="G36" s="69"/>
      <c r="H36" s="69"/>
      <c r="I36" s="69"/>
      <c r="J36" s="69"/>
    </row>
    <row r="37" spans="1:11" ht="14.7" customHeight="1" x14ac:dyDescent="0.3">
      <c r="B37" s="67"/>
      <c r="C37" s="67"/>
      <c r="D37" s="67"/>
      <c r="E37" s="67"/>
      <c r="F37" s="67"/>
      <c r="G37" s="67"/>
      <c r="H37" s="67"/>
      <c r="I37" s="67"/>
      <c r="J37" s="67"/>
    </row>
    <row r="38" spans="1:11" ht="14.7" customHeight="1" x14ac:dyDescent="0.3"/>
    <row r="39" spans="1:11" ht="14.7" customHeight="1" x14ac:dyDescent="0.3"/>
    <row r="40" spans="1:11" ht="14.7" customHeight="1" x14ac:dyDescent="0.3"/>
    <row r="41" spans="1:11" ht="14.7" customHeight="1" x14ac:dyDescent="0.3"/>
    <row r="42" spans="1:11" ht="14.7" customHeight="1" x14ac:dyDescent="0.3"/>
    <row r="43" spans="1:11" ht="14.7" customHeight="1" x14ac:dyDescent="0.3"/>
    <row r="44" spans="1:11" ht="14.7" customHeight="1" x14ac:dyDescent="0.3"/>
    <row r="45" spans="1:11" ht="14.7" customHeight="1" x14ac:dyDescent="0.3"/>
    <row r="46" spans="1:11" ht="14.7" customHeight="1" x14ac:dyDescent="0.3"/>
    <row r="47" spans="1:11" ht="14.7" customHeight="1" x14ac:dyDescent="0.3"/>
    <row r="48" spans="1:11" ht="14.7" customHeight="1" x14ac:dyDescent="0.3"/>
    <row r="49" ht="14.7" customHeight="1" x14ac:dyDescent="0.3"/>
    <row r="50" ht="14.7" customHeight="1" x14ac:dyDescent="0.3"/>
    <row r="51" ht="14.7" customHeight="1" x14ac:dyDescent="0.3"/>
    <row r="52" ht="14.7" customHeight="1" x14ac:dyDescent="0.3"/>
    <row r="53" ht="14.7" customHeight="1" x14ac:dyDescent="0.3"/>
    <row r="54" ht="14.7" customHeight="1" x14ac:dyDescent="0.3"/>
    <row r="55" ht="14.7" customHeight="1" x14ac:dyDescent="0.3"/>
    <row r="56" ht="14.7" customHeight="1" x14ac:dyDescent="0.3"/>
    <row r="57" ht="14.7" customHeight="1" x14ac:dyDescent="0.3"/>
    <row r="58" ht="14.7" customHeight="1" x14ac:dyDescent="0.3"/>
    <row r="59" ht="14.7" customHeight="1" x14ac:dyDescent="0.3"/>
    <row r="60" ht="14.7" customHeight="1" x14ac:dyDescent="0.3"/>
    <row r="61" ht="14.7" customHeight="1" x14ac:dyDescent="0.3"/>
    <row r="62" ht="14.7" customHeight="1" x14ac:dyDescent="0.3"/>
    <row r="63" ht="14.7" customHeight="1" x14ac:dyDescent="0.3"/>
    <row r="64" ht="14.7" customHeight="1" x14ac:dyDescent="0.3"/>
    <row r="65" ht="14.7" customHeight="1" x14ac:dyDescent="0.3"/>
    <row r="66" ht="14.7" customHeight="1" x14ac:dyDescent="0.3"/>
    <row r="67" ht="14.7" customHeight="1" x14ac:dyDescent="0.3"/>
    <row r="68" ht="14.7" customHeight="1" x14ac:dyDescent="0.3"/>
  </sheetData>
  <mergeCells count="11">
    <mergeCell ref="B28:K35"/>
    <mergeCell ref="A28:A35"/>
    <mergeCell ref="A3:A8"/>
    <mergeCell ref="A9:A15"/>
    <mergeCell ref="A16:A17"/>
    <mergeCell ref="A18:A27"/>
    <mergeCell ref="B1:I1"/>
    <mergeCell ref="B3:K8"/>
    <mergeCell ref="B9:K15"/>
    <mergeCell ref="B16:K17"/>
    <mergeCell ref="B18:K2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tabSelected="1" showWhiteSpace="0" topLeftCell="A6" zoomScale="110" zoomScaleNormal="110" zoomScalePageLayoutView="73" workbookViewId="0">
      <selection activeCell="E5" sqref="E5"/>
    </sheetView>
  </sheetViews>
  <sheetFormatPr defaultColWidth="9.109375" defaultRowHeight="13.8" x14ac:dyDescent="0.3"/>
  <cols>
    <col min="1" max="1" width="10.44140625" style="87" bestFit="1" customWidth="1"/>
    <col min="2" max="2" width="8.44140625" style="87" customWidth="1"/>
    <col min="3" max="3" width="11.6640625" style="87" bestFit="1" customWidth="1"/>
    <col min="4" max="4" width="66" style="87" customWidth="1"/>
    <col min="5" max="5" width="10.77734375" style="87" customWidth="1"/>
    <col min="6" max="6" width="15.44140625" style="90" bestFit="1" customWidth="1"/>
    <col min="7" max="7" width="12.44140625" style="91" customWidth="1"/>
    <col min="8" max="8" width="12.109375" style="87" customWidth="1"/>
    <col min="9" max="9" width="11.5546875" style="87" bestFit="1" customWidth="1"/>
    <col min="10" max="10" width="12.33203125" style="90" customWidth="1"/>
    <col min="11" max="11" width="12.6640625" style="87" customWidth="1"/>
    <col min="12" max="12" width="18.44140625" style="87" customWidth="1"/>
    <col min="13" max="16384" width="9.109375" style="87"/>
  </cols>
  <sheetData>
    <row r="1" spans="1:12" ht="19.95" customHeight="1" x14ac:dyDescent="0.3">
      <c r="A1" s="309" t="s">
        <v>3</v>
      </c>
      <c r="B1" s="309"/>
      <c r="C1" s="309" t="s">
        <v>26</v>
      </c>
      <c r="D1" s="309"/>
      <c r="E1" s="309"/>
      <c r="F1" s="309"/>
      <c r="G1" s="309"/>
      <c r="H1" s="309"/>
      <c r="I1" s="144" t="s">
        <v>14</v>
      </c>
      <c r="J1" s="145">
        <f>Capa!B30</f>
        <v>44854</v>
      </c>
    </row>
    <row r="2" spans="1:12" ht="10.5" customHeight="1" x14ac:dyDescent="0.3">
      <c r="I2" s="92"/>
    </row>
    <row r="3" spans="1:12" s="91" customFormat="1" ht="47.7" customHeight="1" x14ac:dyDescent="0.3">
      <c r="A3" s="93" t="s">
        <v>27</v>
      </c>
      <c r="B3" s="93" t="s">
        <v>28</v>
      </c>
      <c r="C3" s="93" t="s">
        <v>29</v>
      </c>
      <c r="D3" s="94" t="s">
        <v>30</v>
      </c>
      <c r="E3" s="95"/>
      <c r="F3" s="96" t="s">
        <v>31</v>
      </c>
      <c r="G3" s="96" t="s">
        <v>32</v>
      </c>
      <c r="H3" s="96" t="s">
        <v>33</v>
      </c>
      <c r="I3" s="96" t="s">
        <v>34</v>
      </c>
      <c r="J3" s="96" t="s">
        <v>35</v>
      </c>
    </row>
    <row r="4" spans="1:12" s="88" customFormat="1" ht="18" customHeight="1" x14ac:dyDescent="0.25">
      <c r="A4" s="97" t="s">
        <v>36</v>
      </c>
      <c r="B4" s="98" t="s">
        <v>37</v>
      </c>
      <c r="C4" s="98"/>
      <c r="D4" s="98"/>
      <c r="E4" s="98" t="s">
        <v>240</v>
      </c>
      <c r="F4" s="99" t="s">
        <v>38</v>
      </c>
      <c r="G4" s="97"/>
      <c r="H4" s="98"/>
      <c r="I4" s="100">
        <f>SUM(I5:I12)</f>
        <v>0</v>
      </c>
      <c r="J4" s="101" t="e">
        <f>SUM(J5:J12)</f>
        <v>#DIV/0!</v>
      </c>
    </row>
    <row r="5" spans="1:12" s="107" customFormat="1" ht="16.2" customHeight="1" x14ac:dyDescent="0.25">
      <c r="A5" s="217">
        <v>1</v>
      </c>
      <c r="B5" s="387"/>
      <c r="C5" s="388"/>
      <c r="D5" s="115" t="s">
        <v>236</v>
      </c>
      <c r="E5" s="165">
        <f>'ES + EC - Coordenador '!D4*'ES + EC - Coordenador '!D7</f>
        <v>0</v>
      </c>
      <c r="F5" s="104">
        <f>'ES + EC - Coordenador '!D19</f>
        <v>0</v>
      </c>
      <c r="G5" s="102" t="s">
        <v>39</v>
      </c>
      <c r="H5" s="105">
        <v>12</v>
      </c>
      <c r="I5" s="104">
        <f>F5*H5</f>
        <v>0</v>
      </c>
      <c r="J5" s="106" t="e">
        <f t="shared" ref="J5:J12" si="0">I5/$I$20</f>
        <v>#DIV/0!</v>
      </c>
    </row>
    <row r="6" spans="1:12" s="107" customFormat="1" ht="16.2" customHeight="1" x14ac:dyDescent="0.25">
      <c r="A6" s="217">
        <v>2</v>
      </c>
      <c r="B6" s="387"/>
      <c r="C6" s="388"/>
      <c r="D6" s="115" t="s">
        <v>241</v>
      </c>
      <c r="E6" s="165">
        <f>'ES + EC - Especialista'!D4*'ES + EC - Especialista'!D7</f>
        <v>0</v>
      </c>
      <c r="F6" s="104">
        <f>'ES + EC - Especialista'!D19</f>
        <v>0</v>
      </c>
      <c r="G6" s="102" t="s">
        <v>39</v>
      </c>
      <c r="H6" s="105">
        <v>12</v>
      </c>
      <c r="I6" s="104">
        <f>F6*H6</f>
        <v>0</v>
      </c>
      <c r="J6" s="106" t="e">
        <f t="shared" si="0"/>
        <v>#DIV/0!</v>
      </c>
    </row>
    <row r="7" spans="1:12" s="107" customFormat="1" ht="16.2" customHeight="1" x14ac:dyDescent="0.25">
      <c r="A7" s="217">
        <v>2</v>
      </c>
      <c r="B7" s="387"/>
      <c r="C7" s="388"/>
      <c r="D7" s="115" t="s">
        <v>242</v>
      </c>
      <c r="E7" s="165">
        <f>'ES + EC - Especialista'!D4*'ES + EC - Especialista'!D7</f>
        <v>0</v>
      </c>
      <c r="F7" s="104">
        <f>'ES + EC - Especialista'!D19</f>
        <v>0</v>
      </c>
      <c r="G7" s="102" t="s">
        <v>39</v>
      </c>
      <c r="H7" s="105">
        <v>12</v>
      </c>
      <c r="I7" s="104">
        <f>F7*H7</f>
        <v>0</v>
      </c>
      <c r="J7" s="106" t="e">
        <f t="shared" si="0"/>
        <v>#DIV/0!</v>
      </c>
    </row>
    <row r="8" spans="1:12" s="107" customFormat="1" ht="16.2" customHeight="1" x14ac:dyDescent="0.25">
      <c r="A8" s="217">
        <v>3</v>
      </c>
      <c r="B8" s="387"/>
      <c r="C8" s="388"/>
      <c r="D8" s="115" t="s">
        <v>243</v>
      </c>
      <c r="E8" s="165">
        <f>'ES + EC - Auxiliar Técnico'!D4*'ES + EC - Auxiliar Técnico'!D7</f>
        <v>0</v>
      </c>
      <c r="F8" s="104">
        <f>'ES + EC - Auxiliar Técnico'!D19</f>
        <v>0</v>
      </c>
      <c r="G8" s="102" t="s">
        <v>39</v>
      </c>
      <c r="H8" s="105">
        <v>12</v>
      </c>
      <c r="I8" s="104">
        <f t="shared" ref="I8" si="1">F8*H8</f>
        <v>0</v>
      </c>
      <c r="J8" s="106" t="e">
        <f t="shared" si="0"/>
        <v>#DIV/0!</v>
      </c>
    </row>
    <row r="9" spans="1:12" s="107" customFormat="1" ht="16.2" customHeight="1" x14ac:dyDescent="0.25">
      <c r="A9" s="217">
        <v>3</v>
      </c>
      <c r="B9" s="387"/>
      <c r="C9" s="388"/>
      <c r="D9" s="115" t="s">
        <v>243</v>
      </c>
      <c r="E9" s="165">
        <f>'ES + EC - Auxiliar Técnico'!D4*'ES + EC - Auxiliar Técnico'!D7</f>
        <v>0</v>
      </c>
      <c r="F9" s="104">
        <f>'ES + EC - Auxiliar Técnico'!D19</f>
        <v>0</v>
      </c>
      <c r="G9" s="102" t="s">
        <v>39</v>
      </c>
      <c r="H9" s="105">
        <v>12</v>
      </c>
      <c r="I9" s="104">
        <f t="shared" ref="I9:I10" si="2">F9*H9</f>
        <v>0</v>
      </c>
      <c r="J9" s="106" t="e">
        <f t="shared" si="0"/>
        <v>#DIV/0!</v>
      </c>
    </row>
    <row r="10" spans="1:12" s="107" customFormat="1" ht="16.2" customHeight="1" x14ac:dyDescent="0.25">
      <c r="A10" s="217">
        <v>4</v>
      </c>
      <c r="B10" s="387"/>
      <c r="C10" s="388"/>
      <c r="D10" s="115" t="s">
        <v>237</v>
      </c>
      <c r="E10" s="165">
        <f>'ES + EC - Analista de Sistemas'!D4*'ES + EC - Analista de Sistemas'!D7</f>
        <v>0</v>
      </c>
      <c r="F10" s="104">
        <f>'ES + EC - Analista de Sistemas'!D19</f>
        <v>0</v>
      </c>
      <c r="G10" s="102" t="s">
        <v>39</v>
      </c>
      <c r="H10" s="105">
        <v>12</v>
      </c>
      <c r="I10" s="104">
        <f t="shared" si="2"/>
        <v>0</v>
      </c>
      <c r="J10" s="106" t="e">
        <f t="shared" si="0"/>
        <v>#DIV/0!</v>
      </c>
    </row>
    <row r="11" spans="1:12" s="107" customFormat="1" ht="16.2" customHeight="1" x14ac:dyDescent="0.25">
      <c r="A11" s="217">
        <v>5</v>
      </c>
      <c r="B11" s="387"/>
      <c r="C11" s="388"/>
      <c r="D11" s="103" t="s">
        <v>238</v>
      </c>
      <c r="E11" s="165">
        <f>'ES + EC - Administrativo'!D4*'ES + EC - Administrativo'!D7</f>
        <v>0</v>
      </c>
      <c r="F11" s="108">
        <f>'ES + EC - Administrativo'!D19</f>
        <v>0</v>
      </c>
      <c r="G11" s="102" t="s">
        <v>39</v>
      </c>
      <c r="H11" s="105">
        <v>12</v>
      </c>
      <c r="I11" s="104">
        <f t="shared" ref="I11" si="3">F11*H11</f>
        <v>0</v>
      </c>
      <c r="J11" s="106" t="e">
        <f t="shared" si="0"/>
        <v>#DIV/0!</v>
      </c>
    </row>
    <row r="12" spans="1:12" s="107" customFormat="1" ht="16.2" customHeight="1" x14ac:dyDescent="0.25">
      <c r="A12" s="217">
        <v>6</v>
      </c>
      <c r="B12" s="387"/>
      <c r="C12" s="388"/>
      <c r="D12" s="103" t="s">
        <v>228</v>
      </c>
      <c r="E12" s="165">
        <f>'ES + EC - Técnico Geoprocessame'!D4*'ES + EC - Técnico Geoprocessame'!D7</f>
        <v>0</v>
      </c>
      <c r="F12" s="108">
        <f>'ES + EC - Técnico Geoprocessame'!D19</f>
        <v>0</v>
      </c>
      <c r="G12" s="102" t="s">
        <v>39</v>
      </c>
      <c r="H12" s="105">
        <v>12</v>
      </c>
      <c r="I12" s="104">
        <f t="shared" ref="I12" si="4">F12*H12</f>
        <v>0</v>
      </c>
      <c r="J12" s="106" t="e">
        <f t="shared" si="0"/>
        <v>#DIV/0!</v>
      </c>
    </row>
    <row r="13" spans="1:12" s="107" customFormat="1" ht="10.199999999999999" customHeight="1" x14ac:dyDescent="0.25">
      <c r="A13" s="117"/>
      <c r="B13" s="118"/>
      <c r="C13" s="119"/>
      <c r="D13" s="120"/>
      <c r="E13" s="120"/>
      <c r="F13" s="121"/>
      <c r="G13" s="119"/>
      <c r="H13" s="122"/>
      <c r="I13" s="121"/>
      <c r="J13" s="123"/>
    </row>
    <row r="14" spans="1:12" s="88" customFormat="1" ht="18" customHeight="1" x14ac:dyDescent="0.25">
      <c r="A14" s="109" t="s">
        <v>40</v>
      </c>
      <c r="B14" s="110" t="s">
        <v>41</v>
      </c>
      <c r="C14" s="110"/>
      <c r="D14" s="110"/>
      <c r="E14" s="110" t="s">
        <v>239</v>
      </c>
      <c r="F14" s="111" t="s">
        <v>42</v>
      </c>
      <c r="G14" s="109"/>
      <c r="H14" s="110"/>
      <c r="I14" s="116">
        <f>SUM(I15:I18)</f>
        <v>0</v>
      </c>
      <c r="J14" s="101" t="e">
        <f>SUM(J15:J18)</f>
        <v>#DIV/0!</v>
      </c>
      <c r="L14" s="138"/>
    </row>
    <row r="15" spans="1:12" s="107" customFormat="1" ht="19.95" customHeight="1" x14ac:dyDescent="0.25">
      <c r="A15" s="217">
        <v>1</v>
      </c>
      <c r="B15" s="389"/>
      <c r="C15" s="390"/>
      <c r="D15" s="115" t="s">
        <v>43</v>
      </c>
      <c r="E15" s="386"/>
      <c r="F15" s="113">
        <f>E15*'K projeto'!$G$21</f>
        <v>0</v>
      </c>
      <c r="G15" s="102" t="s">
        <v>39</v>
      </c>
      <c r="H15" s="114">
        <v>12</v>
      </c>
      <c r="I15" s="104">
        <f>F15*H15</f>
        <v>0</v>
      </c>
      <c r="J15" s="106" t="e">
        <f>I15/$I$20</f>
        <v>#DIV/0!</v>
      </c>
    </row>
    <row r="16" spans="1:12" s="107" customFormat="1" ht="19.95" customHeight="1" x14ac:dyDescent="0.25">
      <c r="A16" s="217">
        <v>2</v>
      </c>
      <c r="B16" s="389"/>
      <c r="C16" s="390"/>
      <c r="D16" s="115" t="s">
        <v>44</v>
      </c>
      <c r="E16" s="386"/>
      <c r="F16" s="113">
        <f>E16*'K projeto'!$G$21</f>
        <v>0</v>
      </c>
      <c r="G16" s="102" t="s">
        <v>32</v>
      </c>
      <c r="H16" s="114">
        <f>9*5</f>
        <v>45</v>
      </c>
      <c r="I16" s="104">
        <f>F16*H16</f>
        <v>0</v>
      </c>
      <c r="J16" s="106" t="e">
        <f>I16/$I$20</f>
        <v>#DIV/0!</v>
      </c>
    </row>
    <row r="17" spans="1:10" s="107" customFormat="1" ht="19.95" customHeight="1" x14ac:dyDescent="0.25">
      <c r="A17" s="217">
        <v>3</v>
      </c>
      <c r="B17" s="389"/>
      <c r="C17" s="390"/>
      <c r="D17" s="115" t="s">
        <v>45</v>
      </c>
      <c r="E17" s="386"/>
      <c r="F17" s="113">
        <f>E17*'K projeto'!$G$21</f>
        <v>0</v>
      </c>
      <c r="G17" s="102" t="s">
        <v>227</v>
      </c>
      <c r="H17" s="114">
        <f>12*8</f>
        <v>96</v>
      </c>
      <c r="I17" s="104">
        <f>F17*H17</f>
        <v>0</v>
      </c>
      <c r="J17" s="106" t="e">
        <f>I17/$I$20</f>
        <v>#DIV/0!</v>
      </c>
    </row>
    <row r="18" spans="1:10" s="107" customFormat="1" ht="16.2" customHeight="1" x14ac:dyDescent="0.25">
      <c r="A18" s="218">
        <v>4</v>
      </c>
      <c r="B18" s="389"/>
      <c r="C18" s="391"/>
      <c r="D18" s="112" t="s">
        <v>46</v>
      </c>
      <c r="E18" s="386"/>
      <c r="F18" s="113">
        <f>E18*'K projeto'!$G$21</f>
        <v>0</v>
      </c>
      <c r="G18" s="102" t="s">
        <v>39</v>
      </c>
      <c r="H18" s="114">
        <v>24</v>
      </c>
      <c r="I18" s="104">
        <f>F18*H18</f>
        <v>0</v>
      </c>
      <c r="J18" s="106" t="e">
        <f>I18/$I$20</f>
        <v>#DIV/0!</v>
      </c>
    </row>
    <row r="19" spans="1:10" s="107" customFormat="1" ht="10.199999999999999" customHeight="1" thickBot="1" x14ac:dyDescent="0.3">
      <c r="A19" s="124"/>
      <c r="B19" s="118"/>
      <c r="C19" s="119"/>
      <c r="D19" s="120"/>
      <c r="E19" s="120"/>
      <c r="F19" s="125"/>
      <c r="G19" s="126"/>
      <c r="H19" s="127"/>
      <c r="I19" s="121"/>
      <c r="J19" s="128"/>
    </row>
    <row r="20" spans="1:10" s="107" customFormat="1" ht="20.25" customHeight="1" thickBot="1" x14ac:dyDescent="0.3">
      <c r="A20" s="129"/>
      <c r="B20" s="130"/>
      <c r="C20" s="131"/>
      <c r="D20" s="132"/>
      <c r="E20" s="132"/>
      <c r="F20" s="133"/>
      <c r="G20" s="134" t="s">
        <v>47</v>
      </c>
      <c r="H20" s="135"/>
      <c r="I20" s="136">
        <f>I4+I14</f>
        <v>0</v>
      </c>
      <c r="J20" s="137" t="e">
        <f>J4+J14</f>
        <v>#DIV/0!</v>
      </c>
    </row>
    <row r="21" spans="1:10" ht="15" customHeight="1" x14ac:dyDescent="0.3">
      <c r="A21" s="318"/>
      <c r="B21" s="318"/>
      <c r="C21" s="318"/>
      <c r="D21" s="318"/>
      <c r="E21" s="318"/>
      <c r="F21" s="318"/>
      <c r="G21" s="318"/>
      <c r="H21" s="318"/>
      <c r="I21" s="318"/>
      <c r="J21" s="318"/>
    </row>
    <row r="22" spans="1:10" x14ac:dyDescent="0.3">
      <c r="A22" s="154" t="s">
        <v>48</v>
      </c>
      <c r="B22" s="155"/>
      <c r="C22" s="155"/>
      <c r="D22" s="155"/>
      <c r="E22" s="155"/>
      <c r="F22" s="156"/>
      <c r="G22" s="157"/>
      <c r="H22" s="155"/>
      <c r="I22" s="155"/>
      <c r="J22" s="155"/>
    </row>
    <row r="23" spans="1:10" ht="26.7" customHeight="1" x14ac:dyDescent="0.3">
      <c r="A23" s="158" t="s">
        <v>49</v>
      </c>
      <c r="B23" s="319" t="s">
        <v>50</v>
      </c>
      <c r="C23" s="319"/>
      <c r="D23" s="319"/>
      <c r="E23" s="319"/>
      <c r="F23" s="319"/>
      <c r="G23" s="319"/>
      <c r="H23" s="319"/>
      <c r="I23" s="319"/>
      <c r="J23" s="319"/>
    </row>
    <row r="24" spans="1:10" x14ac:dyDescent="0.3">
      <c r="A24" s="158" t="s">
        <v>229</v>
      </c>
      <c r="B24" s="320" t="s">
        <v>246</v>
      </c>
      <c r="C24" s="320"/>
      <c r="D24" s="320"/>
      <c r="E24" s="320"/>
      <c r="F24" s="320"/>
      <c r="G24" s="320"/>
      <c r="H24" s="320"/>
      <c r="I24" s="320"/>
      <c r="J24" s="155"/>
    </row>
    <row r="25" spans="1:10" x14ac:dyDescent="0.3">
      <c r="A25" s="155"/>
      <c r="B25" s="155"/>
      <c r="C25" s="155"/>
      <c r="D25" s="155"/>
      <c r="E25" s="155"/>
      <c r="F25" s="156"/>
      <c r="G25" s="159"/>
      <c r="H25" s="155"/>
      <c r="I25" s="155"/>
      <c r="J25" s="155"/>
    </row>
    <row r="26" spans="1:10" x14ac:dyDescent="0.3">
      <c r="A26" s="160"/>
      <c r="B26" s="155"/>
      <c r="C26" s="155"/>
      <c r="D26" s="155"/>
      <c r="E26" s="155"/>
      <c r="F26" s="156"/>
      <c r="G26" s="160"/>
      <c r="H26" s="155"/>
      <c r="I26" s="155"/>
      <c r="J26" s="155"/>
    </row>
    <row r="27" spans="1:10" x14ac:dyDescent="0.3">
      <c r="A27" s="160"/>
      <c r="B27" s="155"/>
      <c r="C27" s="155"/>
      <c r="D27" s="155"/>
      <c r="E27" s="155"/>
      <c r="F27" s="156"/>
      <c r="G27" s="160"/>
      <c r="H27" s="155"/>
      <c r="I27" s="155"/>
      <c r="J27" s="155"/>
    </row>
    <row r="28" spans="1:10" x14ac:dyDescent="0.3">
      <c r="A28" s="161"/>
      <c r="B28" s="155"/>
      <c r="C28" s="155"/>
      <c r="D28" s="155"/>
      <c r="E28" s="155"/>
      <c r="F28" s="156"/>
      <c r="G28" s="161"/>
      <c r="H28" s="155"/>
      <c r="I28" s="155"/>
      <c r="J28" s="155"/>
    </row>
    <row r="29" spans="1:10" x14ac:dyDescent="0.3">
      <c r="A29" s="160"/>
      <c r="B29" s="155"/>
      <c r="C29" s="155"/>
      <c r="D29" s="155"/>
      <c r="E29" s="155"/>
      <c r="F29" s="156"/>
      <c r="G29" s="160"/>
      <c r="H29" s="155"/>
      <c r="I29" s="155"/>
      <c r="J29" s="155"/>
    </row>
    <row r="30" spans="1:10" x14ac:dyDescent="0.3">
      <c r="A30" s="160"/>
      <c r="B30" s="154"/>
      <c r="C30" s="154"/>
      <c r="D30" s="162"/>
      <c r="E30" s="162"/>
      <c r="F30" s="156"/>
      <c r="G30" s="160"/>
      <c r="H30" s="155"/>
      <c r="I30" s="155"/>
      <c r="J30" s="163"/>
    </row>
    <row r="31" spans="1:10" x14ac:dyDescent="0.3">
      <c r="A31" s="155"/>
      <c r="B31" s="155"/>
      <c r="C31" s="155"/>
      <c r="D31" s="155"/>
      <c r="E31" s="155"/>
      <c r="F31" s="156"/>
      <c r="G31" s="157"/>
      <c r="H31" s="155"/>
      <c r="I31" s="155"/>
      <c r="J31" s="155"/>
    </row>
    <row r="32" spans="1:10" x14ac:dyDescent="0.3">
      <c r="A32" s="155"/>
      <c r="B32" s="155"/>
      <c r="C32" s="155"/>
      <c r="D32" s="155"/>
      <c r="E32" s="155"/>
      <c r="F32" s="156"/>
      <c r="G32" s="157"/>
      <c r="H32" s="155"/>
      <c r="I32" s="155"/>
      <c r="J32" s="155"/>
    </row>
  </sheetData>
  <mergeCells count="5">
    <mergeCell ref="A21:J21"/>
    <mergeCell ref="A1:B1"/>
    <mergeCell ref="C1:H1"/>
    <mergeCell ref="B23:J23"/>
    <mergeCell ref="B24:I2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E37E-90DA-429F-8FC5-F40B803F824E}">
  <sheetPr>
    <pageSetUpPr fitToPage="1"/>
  </sheetPr>
  <dimension ref="A1:P34"/>
  <sheetViews>
    <sheetView topLeftCell="A15" zoomScale="70" zoomScaleNormal="70" zoomScalePageLayoutView="80" workbookViewId="0">
      <selection activeCell="S14" sqref="S14"/>
    </sheetView>
  </sheetViews>
  <sheetFormatPr defaultColWidth="8.6640625" defaultRowHeight="13.2" x14ac:dyDescent="0.25"/>
  <cols>
    <col min="1" max="1" width="10.77734375" bestFit="1" customWidth="1"/>
    <col min="2" max="2" width="44.33203125" style="194" customWidth="1"/>
    <col min="3" max="3" width="3.88671875" bestFit="1" customWidth="1"/>
    <col min="4" max="4" width="11" bestFit="1" customWidth="1"/>
    <col min="5" max="8" width="11.21875" bestFit="1" customWidth="1"/>
    <col min="9" max="10" width="11.5546875" bestFit="1" customWidth="1"/>
    <col min="11" max="13" width="12.33203125" bestFit="1" customWidth="1"/>
    <col min="14" max="16" width="13" bestFit="1" customWidth="1"/>
    <col min="17" max="17" width="10.33203125" bestFit="1" customWidth="1"/>
  </cols>
  <sheetData>
    <row r="1" spans="1:16" s="87" customFormat="1" ht="15" customHeight="1" x14ac:dyDescent="0.3">
      <c r="A1" s="185" t="s">
        <v>4</v>
      </c>
      <c r="B1" s="321" t="s">
        <v>51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186">
        <f>Capa!B30</f>
        <v>44854</v>
      </c>
    </row>
    <row r="2" spans="1:16" ht="15" customHeight="1" thickBot="1" x14ac:dyDescent="0.3">
      <c r="A2" s="187"/>
      <c r="B2" s="195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5" customHeight="1" x14ac:dyDescent="0.25">
      <c r="A3" s="348" t="s">
        <v>213</v>
      </c>
      <c r="B3" s="344" t="s">
        <v>52</v>
      </c>
      <c r="C3" s="344"/>
      <c r="D3" s="344" t="s">
        <v>53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6" t="s">
        <v>54</v>
      </c>
    </row>
    <row r="4" spans="1:16" ht="15" customHeight="1" thickBot="1" x14ac:dyDescent="0.3">
      <c r="A4" s="349"/>
      <c r="B4" s="345"/>
      <c r="C4" s="345"/>
      <c r="D4" s="196">
        <v>1</v>
      </c>
      <c r="E4" s="196">
        <v>2</v>
      </c>
      <c r="F4" s="196">
        <v>3</v>
      </c>
      <c r="G4" s="196">
        <v>4</v>
      </c>
      <c r="H4" s="196">
        <v>5</v>
      </c>
      <c r="I4" s="196">
        <v>6</v>
      </c>
      <c r="J4" s="196">
        <v>7</v>
      </c>
      <c r="K4" s="196">
        <v>8</v>
      </c>
      <c r="L4" s="196">
        <v>9</v>
      </c>
      <c r="M4" s="196">
        <v>10</v>
      </c>
      <c r="N4" s="196">
        <v>11</v>
      </c>
      <c r="O4" s="196">
        <v>12</v>
      </c>
      <c r="P4" s="347"/>
    </row>
    <row r="5" spans="1:16" ht="15" customHeight="1" x14ac:dyDescent="0.25">
      <c r="A5" s="353">
        <v>1</v>
      </c>
      <c r="B5" s="329" t="s">
        <v>214</v>
      </c>
      <c r="C5" s="229" t="s">
        <v>55</v>
      </c>
      <c r="D5" s="235">
        <v>0.05</v>
      </c>
      <c r="E5" s="236"/>
      <c r="F5" s="236"/>
      <c r="G5" s="236"/>
      <c r="H5" s="236"/>
      <c r="I5" s="236"/>
      <c r="J5" s="236"/>
      <c r="K5" s="197"/>
      <c r="L5" s="197"/>
      <c r="M5" s="236"/>
      <c r="N5" s="236"/>
      <c r="O5" s="236"/>
      <c r="P5" s="332">
        <f>D5+E7+F9</f>
        <v>0.2</v>
      </c>
    </row>
    <row r="6" spans="1:16" ht="15" customHeight="1" x14ac:dyDescent="0.25">
      <c r="A6" s="354"/>
      <c r="B6" s="327"/>
      <c r="C6" s="199" t="s">
        <v>56</v>
      </c>
      <c r="D6" s="237">
        <f>'Composição de custos'!I20*D5</f>
        <v>0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333"/>
    </row>
    <row r="7" spans="1:16" ht="15" customHeight="1" x14ac:dyDescent="0.25">
      <c r="A7" s="354"/>
      <c r="B7" s="327" t="s">
        <v>215</v>
      </c>
      <c r="C7" s="199" t="s">
        <v>55</v>
      </c>
      <c r="D7" s="200"/>
      <c r="E7" s="201">
        <v>0.05</v>
      </c>
      <c r="F7" s="200"/>
      <c r="G7" s="200"/>
      <c r="H7" s="200"/>
      <c r="I7" s="200"/>
      <c r="J7" s="200"/>
      <c r="K7" s="200"/>
      <c r="L7" s="198"/>
      <c r="M7" s="200"/>
      <c r="N7" s="200"/>
      <c r="O7" s="200"/>
      <c r="P7" s="333"/>
    </row>
    <row r="8" spans="1:16" ht="15" customHeight="1" x14ac:dyDescent="0.25">
      <c r="A8" s="354"/>
      <c r="B8" s="327"/>
      <c r="C8" s="199" t="s">
        <v>56</v>
      </c>
      <c r="D8" s="198"/>
      <c r="E8" s="237">
        <f>'Composição de custos'!I20*'Cronograma Físico Financeiro'!E7</f>
        <v>0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334">
        <f>D6+E8+F10</f>
        <v>0</v>
      </c>
    </row>
    <row r="9" spans="1:16" ht="24.6" customHeight="1" x14ac:dyDescent="0.25">
      <c r="A9" s="354"/>
      <c r="B9" s="327" t="s">
        <v>216</v>
      </c>
      <c r="C9" s="199" t="s">
        <v>55</v>
      </c>
      <c r="D9" s="200"/>
      <c r="E9" s="200"/>
      <c r="F9" s="201">
        <v>0.1</v>
      </c>
      <c r="G9" s="200"/>
      <c r="H9" s="200"/>
      <c r="I9" s="200"/>
      <c r="J9" s="200"/>
      <c r="K9" s="198"/>
      <c r="L9" s="198"/>
      <c r="M9" s="200"/>
      <c r="N9" s="200"/>
      <c r="O9" s="200"/>
      <c r="P9" s="334"/>
    </row>
    <row r="10" spans="1:16" ht="15" customHeight="1" thickBot="1" x14ac:dyDescent="0.3">
      <c r="A10" s="355"/>
      <c r="B10" s="328"/>
      <c r="C10" s="202" t="s">
        <v>56</v>
      </c>
      <c r="D10" s="203"/>
      <c r="E10" s="203"/>
      <c r="F10" s="204">
        <f>'Composição de custos'!I20*F9</f>
        <v>0</v>
      </c>
      <c r="G10" s="203"/>
      <c r="H10" s="203"/>
      <c r="I10" s="203"/>
      <c r="J10" s="203"/>
      <c r="K10" s="203"/>
      <c r="L10" s="203"/>
      <c r="M10" s="203"/>
      <c r="N10" s="203"/>
      <c r="O10" s="203"/>
      <c r="P10" s="335"/>
    </row>
    <row r="11" spans="1:16" ht="15" customHeight="1" x14ac:dyDescent="0.25">
      <c r="A11" s="357">
        <v>2</v>
      </c>
      <c r="B11" s="329" t="s">
        <v>217</v>
      </c>
      <c r="C11" s="229" t="s">
        <v>55</v>
      </c>
      <c r="D11" s="230"/>
      <c r="E11" s="230"/>
      <c r="F11" s="230"/>
      <c r="G11" s="231"/>
      <c r="H11" s="231"/>
      <c r="I11" s="231">
        <v>0.2</v>
      </c>
      <c r="J11" s="230"/>
      <c r="K11" s="230"/>
      <c r="L11" s="230"/>
      <c r="M11" s="230"/>
      <c r="N11" s="230"/>
      <c r="O11" s="230"/>
      <c r="P11" s="336">
        <f>I11+K13</f>
        <v>0.4</v>
      </c>
    </row>
    <row r="12" spans="1:16" ht="15" customHeight="1" x14ac:dyDescent="0.25">
      <c r="A12" s="356"/>
      <c r="B12" s="327"/>
      <c r="C12" s="199" t="s">
        <v>56</v>
      </c>
      <c r="D12" s="221"/>
      <c r="E12" s="221"/>
      <c r="F12" s="221"/>
      <c r="G12" s="206"/>
      <c r="H12" s="206"/>
      <c r="I12" s="206">
        <f>'Composição de custos'!$I$20*'Cronograma Físico Financeiro'!I11</f>
        <v>0</v>
      </c>
      <c r="J12" s="221"/>
      <c r="K12" s="221"/>
      <c r="L12" s="221"/>
      <c r="M12" s="221"/>
      <c r="N12" s="221"/>
      <c r="O12" s="221"/>
      <c r="P12" s="337"/>
    </row>
    <row r="13" spans="1:16" ht="15" customHeight="1" x14ac:dyDescent="0.25">
      <c r="A13" s="356"/>
      <c r="B13" s="327" t="s">
        <v>218</v>
      </c>
      <c r="C13" s="199" t="s">
        <v>55</v>
      </c>
      <c r="D13" s="220"/>
      <c r="E13" s="220"/>
      <c r="F13" s="220"/>
      <c r="G13" s="220"/>
      <c r="H13" s="220"/>
      <c r="I13" s="220"/>
      <c r="J13" s="205"/>
      <c r="K13" s="205">
        <v>0.2</v>
      </c>
      <c r="L13" s="220"/>
      <c r="M13" s="220"/>
      <c r="N13" s="220"/>
      <c r="O13" s="220"/>
      <c r="P13" s="338"/>
    </row>
    <row r="14" spans="1:16" ht="57.6" customHeight="1" thickBot="1" x14ac:dyDescent="0.3">
      <c r="A14" s="358"/>
      <c r="B14" s="328"/>
      <c r="C14" s="202" t="s">
        <v>56</v>
      </c>
      <c r="D14" s="232"/>
      <c r="E14" s="232"/>
      <c r="F14" s="232"/>
      <c r="G14" s="232"/>
      <c r="H14" s="232"/>
      <c r="I14" s="232"/>
      <c r="J14" s="233"/>
      <c r="K14" s="233">
        <f>'Composição de custos'!$I$20*'Cronograma Físico Financeiro'!K13</f>
        <v>0</v>
      </c>
      <c r="L14" s="232"/>
      <c r="M14" s="232"/>
      <c r="N14" s="232"/>
      <c r="O14" s="232"/>
      <c r="P14" s="234">
        <f>I12+K14</f>
        <v>0</v>
      </c>
    </row>
    <row r="15" spans="1:16" ht="15" customHeight="1" x14ac:dyDescent="0.25">
      <c r="A15" s="356">
        <v>3</v>
      </c>
      <c r="B15" s="330" t="s">
        <v>219</v>
      </c>
      <c r="C15" s="225" t="s">
        <v>55</v>
      </c>
      <c r="D15" s="226"/>
      <c r="E15" s="226"/>
      <c r="F15" s="226"/>
      <c r="G15" s="226"/>
      <c r="H15" s="226"/>
      <c r="I15" s="226"/>
      <c r="J15" s="226"/>
      <c r="K15" s="226"/>
      <c r="L15" s="227"/>
      <c r="M15" s="227"/>
      <c r="N15" s="227">
        <v>0.3</v>
      </c>
      <c r="O15" s="226"/>
      <c r="P15" s="228">
        <f>N15</f>
        <v>0.3</v>
      </c>
    </row>
    <row r="16" spans="1:16" ht="15" customHeight="1" thickBot="1" x14ac:dyDescent="0.3">
      <c r="A16" s="356"/>
      <c r="B16" s="331"/>
      <c r="C16" s="219" t="s">
        <v>56</v>
      </c>
      <c r="D16" s="238"/>
      <c r="E16" s="238"/>
      <c r="F16" s="238"/>
      <c r="G16" s="238"/>
      <c r="H16" s="238"/>
      <c r="I16" s="238"/>
      <c r="J16" s="238"/>
      <c r="K16" s="238"/>
      <c r="L16" s="239"/>
      <c r="M16" s="239"/>
      <c r="N16" s="239">
        <f>'Composição de custos'!$I$20*'Cronograma Físico Financeiro'!N15</f>
        <v>0</v>
      </c>
      <c r="O16" s="238"/>
      <c r="P16" s="240">
        <f>N16</f>
        <v>0</v>
      </c>
    </row>
    <row r="17" spans="1:16" ht="15" customHeight="1" x14ac:dyDescent="0.25">
      <c r="A17" s="353">
        <v>4</v>
      </c>
      <c r="B17" s="329" t="s">
        <v>221</v>
      </c>
      <c r="C17" s="229" t="s">
        <v>55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44">
        <v>0.05</v>
      </c>
      <c r="P17" s="341">
        <f>O17+O19</f>
        <v>0.1</v>
      </c>
    </row>
    <row r="18" spans="1:16" ht="15" customHeight="1" x14ac:dyDescent="0.25">
      <c r="A18" s="354"/>
      <c r="B18" s="327"/>
      <c r="C18" s="199" t="s">
        <v>56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4">
        <f>'Composição de custos'!$I$20*'Cronograma Físico Financeiro'!O17</f>
        <v>0</v>
      </c>
      <c r="P18" s="342"/>
    </row>
    <row r="19" spans="1:16" ht="15" customHeight="1" x14ac:dyDescent="0.25">
      <c r="A19" s="354"/>
      <c r="B19" s="327" t="s">
        <v>220</v>
      </c>
      <c r="C19" s="199" t="s">
        <v>55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3">
        <v>0.05</v>
      </c>
      <c r="P19" s="339">
        <f>O18+O20</f>
        <v>0</v>
      </c>
    </row>
    <row r="20" spans="1:16" ht="15" customHeight="1" thickBot="1" x14ac:dyDescent="0.3">
      <c r="A20" s="355"/>
      <c r="B20" s="328"/>
      <c r="C20" s="202" t="s">
        <v>56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45">
        <f>'Composição de custos'!$I$20*O19</f>
        <v>0</v>
      </c>
      <c r="P20" s="340"/>
    </row>
    <row r="21" spans="1:16" ht="15" customHeight="1" thickBot="1" x14ac:dyDescent="0.3">
      <c r="A21" s="241"/>
      <c r="B21" s="242" t="s">
        <v>222</v>
      </c>
      <c r="C21" s="225"/>
      <c r="D21" s="243"/>
      <c r="E21" s="243"/>
      <c r="F21" s="243"/>
      <c r="G21" s="226"/>
      <c r="H21" s="226"/>
      <c r="I21" s="243"/>
      <c r="J21" s="226"/>
      <c r="K21" s="243"/>
      <c r="L21" s="226"/>
      <c r="M21" s="243"/>
      <c r="N21" s="226"/>
      <c r="O21" s="243"/>
      <c r="P21" s="222"/>
    </row>
    <row r="22" spans="1:16" ht="15" customHeight="1" x14ac:dyDescent="0.25">
      <c r="A22" s="350"/>
      <c r="B22" s="326" t="s">
        <v>57</v>
      </c>
      <c r="C22" s="207" t="s">
        <v>55</v>
      </c>
      <c r="D22" s="208">
        <f>D5</f>
        <v>0.05</v>
      </c>
      <c r="E22" s="208">
        <f>E7</f>
        <v>0.05</v>
      </c>
      <c r="F22" s="208">
        <f>F9</f>
        <v>0.1</v>
      </c>
      <c r="G22" s="208">
        <f t="shared" ref="G22:I23" si="0">G11</f>
        <v>0</v>
      </c>
      <c r="H22" s="208">
        <f t="shared" si="0"/>
        <v>0</v>
      </c>
      <c r="I22" s="208">
        <f t="shared" si="0"/>
        <v>0.2</v>
      </c>
      <c r="J22" s="208">
        <f>J13</f>
        <v>0</v>
      </c>
      <c r="K22" s="208">
        <f>K13</f>
        <v>0.2</v>
      </c>
      <c r="L22" s="208">
        <f>L15</f>
        <v>0</v>
      </c>
      <c r="M22" s="208">
        <f>M15</f>
        <v>0</v>
      </c>
      <c r="N22" s="208">
        <f>N15</f>
        <v>0.3</v>
      </c>
      <c r="O22" s="208">
        <f>O17+O19</f>
        <v>0.1</v>
      </c>
      <c r="P22" s="209">
        <f>SUM(D22:O22)</f>
        <v>1.0000000000000002</v>
      </c>
    </row>
    <row r="23" spans="1:16" ht="15" customHeight="1" x14ac:dyDescent="0.25">
      <c r="A23" s="351"/>
      <c r="B23" s="322"/>
      <c r="C23" s="188" t="s">
        <v>56</v>
      </c>
      <c r="D23" s="210">
        <f>D6</f>
        <v>0</v>
      </c>
      <c r="E23" s="210">
        <f>E8</f>
        <v>0</v>
      </c>
      <c r="F23" s="210">
        <f>F10</f>
        <v>0</v>
      </c>
      <c r="G23" s="210">
        <f t="shared" si="0"/>
        <v>0</v>
      </c>
      <c r="H23" s="210">
        <f t="shared" si="0"/>
        <v>0</v>
      </c>
      <c r="I23" s="210">
        <f t="shared" si="0"/>
        <v>0</v>
      </c>
      <c r="J23" s="210">
        <f>J14</f>
        <v>0</v>
      </c>
      <c r="K23" s="210">
        <f>K14</f>
        <v>0</v>
      </c>
      <c r="L23" s="210">
        <f>L16</f>
        <v>0</v>
      </c>
      <c r="M23" s="210">
        <f>M17</f>
        <v>0</v>
      </c>
      <c r="N23" s="210">
        <f>N16</f>
        <v>0</v>
      </c>
      <c r="O23" s="210">
        <f>O18+O20</f>
        <v>0</v>
      </c>
      <c r="P23" s="211">
        <f>SUM(D23:O23)</f>
        <v>0</v>
      </c>
    </row>
    <row r="24" spans="1:16" ht="15" customHeight="1" x14ac:dyDescent="0.25">
      <c r="A24" s="351"/>
      <c r="B24" s="322" t="s">
        <v>58</v>
      </c>
      <c r="C24" s="212" t="s">
        <v>55</v>
      </c>
      <c r="D24" s="213">
        <f>D22</f>
        <v>0.05</v>
      </c>
      <c r="E24" s="213">
        <f>E22+D24</f>
        <v>0.1</v>
      </c>
      <c r="F24" s="213">
        <f>F22+E24</f>
        <v>0.2</v>
      </c>
      <c r="G24" s="213">
        <f t="shared" ref="G24:O24" si="1">G22+F24</f>
        <v>0.2</v>
      </c>
      <c r="H24" s="213">
        <f t="shared" si="1"/>
        <v>0.2</v>
      </c>
      <c r="I24" s="213">
        <f t="shared" si="1"/>
        <v>0.4</v>
      </c>
      <c r="J24" s="213">
        <f t="shared" si="1"/>
        <v>0.4</v>
      </c>
      <c r="K24" s="213">
        <f t="shared" si="1"/>
        <v>0.60000000000000009</v>
      </c>
      <c r="L24" s="213">
        <f t="shared" si="1"/>
        <v>0.60000000000000009</v>
      </c>
      <c r="M24" s="213">
        <f t="shared" si="1"/>
        <v>0.60000000000000009</v>
      </c>
      <c r="N24" s="213">
        <f t="shared" si="1"/>
        <v>0.90000000000000013</v>
      </c>
      <c r="O24" s="213">
        <f t="shared" si="1"/>
        <v>1.0000000000000002</v>
      </c>
      <c r="P24" s="324"/>
    </row>
    <row r="25" spans="1:16" ht="15" customHeight="1" thickBot="1" x14ac:dyDescent="0.3">
      <c r="A25" s="352"/>
      <c r="B25" s="323"/>
      <c r="C25" s="214" t="s">
        <v>56</v>
      </c>
      <c r="D25" s="215">
        <f>D23</f>
        <v>0</v>
      </c>
      <c r="E25" s="215">
        <f>E23+D25</f>
        <v>0</v>
      </c>
      <c r="F25" s="215">
        <f t="shared" ref="F25:O25" si="2">F23+E25</f>
        <v>0</v>
      </c>
      <c r="G25" s="215">
        <f t="shared" si="2"/>
        <v>0</v>
      </c>
      <c r="H25" s="215">
        <f t="shared" si="2"/>
        <v>0</v>
      </c>
      <c r="I25" s="215">
        <f t="shared" si="2"/>
        <v>0</v>
      </c>
      <c r="J25" s="215">
        <f t="shared" si="2"/>
        <v>0</v>
      </c>
      <c r="K25" s="215">
        <f t="shared" si="2"/>
        <v>0</v>
      </c>
      <c r="L25" s="215">
        <f t="shared" si="2"/>
        <v>0</v>
      </c>
      <c r="M25" s="215">
        <f t="shared" si="2"/>
        <v>0</v>
      </c>
      <c r="N25" s="215">
        <f t="shared" si="2"/>
        <v>0</v>
      </c>
      <c r="O25" s="215">
        <f t="shared" si="2"/>
        <v>0</v>
      </c>
      <c r="P25" s="325"/>
    </row>
    <row r="26" spans="1:16" ht="15" customHeight="1" x14ac:dyDescent="0.25">
      <c r="A26" s="343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ht="15" customHeight="1" x14ac:dyDescent="0.25">
      <c r="A27" s="189"/>
      <c r="B27" s="216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6" ht="15" customHeight="1" x14ac:dyDescent="0.25">
      <c r="A28" s="189"/>
      <c r="B28" s="216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</row>
    <row r="29" spans="1:16" x14ac:dyDescent="0.25">
      <c r="A29" s="189"/>
      <c r="B29" s="216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</row>
    <row r="30" spans="1:16" x14ac:dyDescent="0.25">
      <c r="A30" s="189"/>
      <c r="B30" s="216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1:16" x14ac:dyDescent="0.25">
      <c r="A31" s="189"/>
      <c r="B31" s="21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</row>
    <row r="32" spans="1:16" x14ac:dyDescent="0.25">
      <c r="A32" s="189"/>
      <c r="B32" s="216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</row>
    <row r="33" spans="1:16" x14ac:dyDescent="0.25">
      <c r="A33" s="191"/>
      <c r="B33" s="193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</row>
    <row r="34" spans="1:16" x14ac:dyDescent="0.25">
      <c r="A34" s="190"/>
      <c r="B34" s="192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</row>
  </sheetData>
  <mergeCells count="27">
    <mergeCell ref="A26:P26"/>
    <mergeCell ref="B3:C4"/>
    <mergeCell ref="B9:B10"/>
    <mergeCell ref="P3:P4"/>
    <mergeCell ref="D3:O3"/>
    <mergeCell ref="A3:A4"/>
    <mergeCell ref="A22:A25"/>
    <mergeCell ref="A17:A20"/>
    <mergeCell ref="A15:A16"/>
    <mergeCell ref="A5:A10"/>
    <mergeCell ref="A11:A14"/>
    <mergeCell ref="B1:O1"/>
    <mergeCell ref="B24:B25"/>
    <mergeCell ref="P24:P25"/>
    <mergeCell ref="B22:B23"/>
    <mergeCell ref="B19:B20"/>
    <mergeCell ref="B17:B18"/>
    <mergeCell ref="B15:B16"/>
    <mergeCell ref="B13:B14"/>
    <mergeCell ref="B11:B12"/>
    <mergeCell ref="P5:P7"/>
    <mergeCell ref="P8:P10"/>
    <mergeCell ref="P11:P13"/>
    <mergeCell ref="P19:P20"/>
    <mergeCell ref="P17:P18"/>
    <mergeCell ref="B5:B6"/>
    <mergeCell ref="B7:B8"/>
  </mergeCells>
  <pageMargins left="0.25" right="0.25" top="0.75" bottom="0.75" header="0.3" footer="0.3"/>
  <pageSetup paperSize="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AA74E-9D1E-47AC-9843-26109EC1A1B3}">
  <sheetPr>
    <tabColor rgb="FFFF0000"/>
    <pageSetUpPr fitToPage="1"/>
  </sheetPr>
  <dimension ref="A1:K44"/>
  <sheetViews>
    <sheetView zoomScale="120" zoomScaleNormal="120" workbookViewId="0">
      <selection activeCell="B26" sqref="B26"/>
    </sheetView>
  </sheetViews>
  <sheetFormatPr defaultColWidth="9.109375" defaultRowHeight="12" x14ac:dyDescent="0.25"/>
  <cols>
    <col min="1" max="1" width="10.109375" style="71" customWidth="1"/>
    <col min="2" max="2" width="54.33203125" style="71" customWidth="1"/>
    <col min="3" max="3" width="10.6640625" style="73" customWidth="1"/>
    <col min="4" max="4" width="13.33203125" style="72" customWidth="1"/>
    <col min="5" max="8" width="5.44140625" style="72" customWidth="1"/>
    <col min="9" max="9" width="26" style="72" customWidth="1"/>
    <col min="10" max="10" width="5.6640625" style="72" customWidth="1"/>
    <col min="11" max="11" width="5.44140625" style="72" customWidth="1"/>
    <col min="12" max="240" width="9.109375" style="71"/>
    <col min="241" max="241" width="8" style="71" customWidth="1"/>
    <col min="242" max="242" width="48.44140625" style="71" bestFit="1" customWidth="1"/>
    <col min="243" max="243" width="12.6640625" style="71" customWidth="1"/>
    <col min="244" max="244" width="9.44140625" style="71" customWidth="1"/>
    <col min="245" max="245" width="15.6640625" style="71" customWidth="1"/>
    <col min="246" max="246" width="12.33203125" style="71" customWidth="1"/>
    <col min="247" max="247" width="9.109375" style="71"/>
    <col min="248" max="248" width="16" style="71" customWidth="1"/>
    <col min="249" max="249" width="23.44140625" style="71" customWidth="1"/>
    <col min="250" max="250" width="10.44140625" style="71" bestFit="1" customWidth="1"/>
    <col min="251" max="252" width="10.109375" style="71" customWidth="1"/>
    <col min="253" max="253" width="26.6640625" style="71" customWidth="1"/>
    <col min="254" max="254" width="54.33203125" style="71" bestFit="1" customWidth="1"/>
    <col min="255" max="496" width="9.109375" style="71"/>
    <col min="497" max="497" width="8" style="71" customWidth="1"/>
    <col min="498" max="498" width="48.44140625" style="71" bestFit="1" customWidth="1"/>
    <col min="499" max="499" width="12.6640625" style="71" customWidth="1"/>
    <col min="500" max="500" width="9.44140625" style="71" customWidth="1"/>
    <col min="501" max="501" width="15.6640625" style="71" customWidth="1"/>
    <col min="502" max="502" width="12.33203125" style="71" customWidth="1"/>
    <col min="503" max="503" width="9.109375" style="71"/>
    <col min="504" max="504" width="16" style="71" customWidth="1"/>
    <col min="505" max="505" width="23.44140625" style="71" customWidth="1"/>
    <col min="506" max="506" width="10.44140625" style="71" bestFit="1" customWidth="1"/>
    <col min="507" max="508" width="10.109375" style="71" customWidth="1"/>
    <col min="509" max="509" width="26.6640625" style="71" customWidth="1"/>
    <col min="510" max="510" width="54.33203125" style="71" bestFit="1" customWidth="1"/>
    <col min="511" max="752" width="9.109375" style="71"/>
    <col min="753" max="753" width="8" style="71" customWidth="1"/>
    <col min="754" max="754" width="48.44140625" style="71" bestFit="1" customWidth="1"/>
    <col min="755" max="755" width="12.6640625" style="71" customWidth="1"/>
    <col min="756" max="756" width="9.44140625" style="71" customWidth="1"/>
    <col min="757" max="757" width="15.6640625" style="71" customWidth="1"/>
    <col min="758" max="758" width="12.33203125" style="71" customWidth="1"/>
    <col min="759" max="759" width="9.109375" style="71"/>
    <col min="760" max="760" width="16" style="71" customWidth="1"/>
    <col min="761" max="761" width="23.44140625" style="71" customWidth="1"/>
    <col min="762" max="762" width="10.44140625" style="71" bestFit="1" customWidth="1"/>
    <col min="763" max="764" width="10.109375" style="71" customWidth="1"/>
    <col min="765" max="765" width="26.6640625" style="71" customWidth="1"/>
    <col min="766" max="766" width="54.33203125" style="71" bestFit="1" customWidth="1"/>
    <col min="767" max="1008" width="9.109375" style="71"/>
    <col min="1009" max="1009" width="8" style="71" customWidth="1"/>
    <col min="1010" max="1010" width="48.44140625" style="71" bestFit="1" customWidth="1"/>
    <col min="1011" max="1011" width="12.6640625" style="71" customWidth="1"/>
    <col min="1012" max="1012" width="9.44140625" style="71" customWidth="1"/>
    <col min="1013" max="1013" width="15.6640625" style="71" customWidth="1"/>
    <col min="1014" max="1014" width="12.33203125" style="71" customWidth="1"/>
    <col min="1015" max="1015" width="9.109375" style="71"/>
    <col min="1016" max="1016" width="16" style="71" customWidth="1"/>
    <col min="1017" max="1017" width="23.44140625" style="71" customWidth="1"/>
    <col min="1018" max="1018" width="10.44140625" style="71" bestFit="1" customWidth="1"/>
    <col min="1019" max="1020" width="10.109375" style="71" customWidth="1"/>
    <col min="1021" max="1021" width="26.6640625" style="71" customWidth="1"/>
    <col min="1022" max="1022" width="54.33203125" style="71" bestFit="1" customWidth="1"/>
    <col min="1023" max="1264" width="9.109375" style="71"/>
    <col min="1265" max="1265" width="8" style="71" customWidth="1"/>
    <col min="1266" max="1266" width="48.44140625" style="71" bestFit="1" customWidth="1"/>
    <col min="1267" max="1267" width="12.6640625" style="71" customWidth="1"/>
    <col min="1268" max="1268" width="9.44140625" style="71" customWidth="1"/>
    <col min="1269" max="1269" width="15.6640625" style="71" customWidth="1"/>
    <col min="1270" max="1270" width="12.33203125" style="71" customWidth="1"/>
    <col min="1271" max="1271" width="9.109375" style="71"/>
    <col min="1272" max="1272" width="16" style="71" customWidth="1"/>
    <col min="1273" max="1273" width="23.44140625" style="71" customWidth="1"/>
    <col min="1274" max="1274" width="10.44140625" style="71" bestFit="1" customWidth="1"/>
    <col min="1275" max="1276" width="10.109375" style="71" customWidth="1"/>
    <col min="1277" max="1277" width="26.6640625" style="71" customWidth="1"/>
    <col min="1278" max="1278" width="54.33203125" style="71" bestFit="1" customWidth="1"/>
    <col min="1279" max="1520" width="9.109375" style="71"/>
    <col min="1521" max="1521" width="8" style="71" customWidth="1"/>
    <col min="1522" max="1522" width="48.44140625" style="71" bestFit="1" customWidth="1"/>
    <col min="1523" max="1523" width="12.6640625" style="71" customWidth="1"/>
    <col min="1524" max="1524" width="9.44140625" style="71" customWidth="1"/>
    <col min="1525" max="1525" width="15.6640625" style="71" customWidth="1"/>
    <col min="1526" max="1526" width="12.33203125" style="71" customWidth="1"/>
    <col min="1527" max="1527" width="9.109375" style="71"/>
    <col min="1528" max="1528" width="16" style="71" customWidth="1"/>
    <col min="1529" max="1529" width="23.44140625" style="71" customWidth="1"/>
    <col min="1530" max="1530" width="10.44140625" style="71" bestFit="1" customWidth="1"/>
    <col min="1531" max="1532" width="10.109375" style="71" customWidth="1"/>
    <col min="1533" max="1533" width="26.6640625" style="71" customWidth="1"/>
    <col min="1534" max="1534" width="54.33203125" style="71" bestFit="1" customWidth="1"/>
    <col min="1535" max="1776" width="9.109375" style="71"/>
    <col min="1777" max="1777" width="8" style="71" customWidth="1"/>
    <col min="1778" max="1778" width="48.44140625" style="71" bestFit="1" customWidth="1"/>
    <col min="1779" max="1779" width="12.6640625" style="71" customWidth="1"/>
    <col min="1780" max="1780" width="9.44140625" style="71" customWidth="1"/>
    <col min="1781" max="1781" width="15.6640625" style="71" customWidth="1"/>
    <col min="1782" max="1782" width="12.33203125" style="71" customWidth="1"/>
    <col min="1783" max="1783" width="9.109375" style="71"/>
    <col min="1784" max="1784" width="16" style="71" customWidth="1"/>
    <col min="1785" max="1785" width="23.44140625" style="71" customWidth="1"/>
    <col min="1786" max="1786" width="10.44140625" style="71" bestFit="1" customWidth="1"/>
    <col min="1787" max="1788" width="10.109375" style="71" customWidth="1"/>
    <col min="1789" max="1789" width="26.6640625" style="71" customWidth="1"/>
    <col min="1790" max="1790" width="54.33203125" style="71" bestFit="1" customWidth="1"/>
    <col min="1791" max="2032" width="9.109375" style="71"/>
    <col min="2033" max="2033" width="8" style="71" customWidth="1"/>
    <col min="2034" max="2034" width="48.44140625" style="71" bestFit="1" customWidth="1"/>
    <col min="2035" max="2035" width="12.6640625" style="71" customWidth="1"/>
    <col min="2036" max="2036" width="9.44140625" style="71" customWidth="1"/>
    <col min="2037" max="2037" width="15.6640625" style="71" customWidth="1"/>
    <col min="2038" max="2038" width="12.33203125" style="71" customWidth="1"/>
    <col min="2039" max="2039" width="9.109375" style="71"/>
    <col min="2040" max="2040" width="16" style="71" customWidth="1"/>
    <col min="2041" max="2041" width="23.44140625" style="71" customWidth="1"/>
    <col min="2042" max="2042" width="10.44140625" style="71" bestFit="1" customWidth="1"/>
    <col min="2043" max="2044" width="10.109375" style="71" customWidth="1"/>
    <col min="2045" max="2045" width="26.6640625" style="71" customWidth="1"/>
    <col min="2046" max="2046" width="54.33203125" style="71" bestFit="1" customWidth="1"/>
    <col min="2047" max="2288" width="9.109375" style="71"/>
    <col min="2289" max="2289" width="8" style="71" customWidth="1"/>
    <col min="2290" max="2290" width="48.44140625" style="71" bestFit="1" customWidth="1"/>
    <col min="2291" max="2291" width="12.6640625" style="71" customWidth="1"/>
    <col min="2292" max="2292" width="9.44140625" style="71" customWidth="1"/>
    <col min="2293" max="2293" width="15.6640625" style="71" customWidth="1"/>
    <col min="2294" max="2294" width="12.33203125" style="71" customWidth="1"/>
    <col min="2295" max="2295" width="9.109375" style="71"/>
    <col min="2296" max="2296" width="16" style="71" customWidth="1"/>
    <col min="2297" max="2297" width="23.44140625" style="71" customWidth="1"/>
    <col min="2298" max="2298" width="10.44140625" style="71" bestFit="1" customWidth="1"/>
    <col min="2299" max="2300" width="10.109375" style="71" customWidth="1"/>
    <col min="2301" max="2301" width="26.6640625" style="71" customWidth="1"/>
    <col min="2302" max="2302" width="54.33203125" style="71" bestFit="1" customWidth="1"/>
    <col min="2303" max="2544" width="9.109375" style="71"/>
    <col min="2545" max="2545" width="8" style="71" customWidth="1"/>
    <col min="2546" max="2546" width="48.44140625" style="71" bestFit="1" customWidth="1"/>
    <col min="2547" max="2547" width="12.6640625" style="71" customWidth="1"/>
    <col min="2548" max="2548" width="9.44140625" style="71" customWidth="1"/>
    <col min="2549" max="2549" width="15.6640625" style="71" customWidth="1"/>
    <col min="2550" max="2550" width="12.33203125" style="71" customWidth="1"/>
    <col min="2551" max="2551" width="9.109375" style="71"/>
    <col min="2552" max="2552" width="16" style="71" customWidth="1"/>
    <col min="2553" max="2553" width="23.44140625" style="71" customWidth="1"/>
    <col min="2554" max="2554" width="10.44140625" style="71" bestFit="1" customWidth="1"/>
    <col min="2555" max="2556" width="10.109375" style="71" customWidth="1"/>
    <col min="2557" max="2557" width="26.6640625" style="71" customWidth="1"/>
    <col min="2558" max="2558" width="54.33203125" style="71" bestFit="1" customWidth="1"/>
    <col min="2559" max="2800" width="9.109375" style="71"/>
    <col min="2801" max="2801" width="8" style="71" customWidth="1"/>
    <col min="2802" max="2802" width="48.44140625" style="71" bestFit="1" customWidth="1"/>
    <col min="2803" max="2803" width="12.6640625" style="71" customWidth="1"/>
    <col min="2804" max="2804" width="9.44140625" style="71" customWidth="1"/>
    <col min="2805" max="2805" width="15.6640625" style="71" customWidth="1"/>
    <col min="2806" max="2806" width="12.33203125" style="71" customWidth="1"/>
    <col min="2807" max="2807" width="9.109375" style="71"/>
    <col min="2808" max="2808" width="16" style="71" customWidth="1"/>
    <col min="2809" max="2809" width="23.44140625" style="71" customWidth="1"/>
    <col min="2810" max="2810" width="10.44140625" style="71" bestFit="1" customWidth="1"/>
    <col min="2811" max="2812" width="10.109375" style="71" customWidth="1"/>
    <col min="2813" max="2813" width="26.6640625" style="71" customWidth="1"/>
    <col min="2814" max="2814" width="54.33203125" style="71" bestFit="1" customWidth="1"/>
    <col min="2815" max="3056" width="9.109375" style="71"/>
    <col min="3057" max="3057" width="8" style="71" customWidth="1"/>
    <col min="3058" max="3058" width="48.44140625" style="71" bestFit="1" customWidth="1"/>
    <col min="3059" max="3059" width="12.6640625" style="71" customWidth="1"/>
    <col min="3060" max="3060" width="9.44140625" style="71" customWidth="1"/>
    <col min="3061" max="3061" width="15.6640625" style="71" customWidth="1"/>
    <col min="3062" max="3062" width="12.33203125" style="71" customWidth="1"/>
    <col min="3063" max="3063" width="9.109375" style="71"/>
    <col min="3064" max="3064" width="16" style="71" customWidth="1"/>
    <col min="3065" max="3065" width="23.44140625" style="71" customWidth="1"/>
    <col min="3066" max="3066" width="10.44140625" style="71" bestFit="1" customWidth="1"/>
    <col min="3067" max="3068" width="10.109375" style="71" customWidth="1"/>
    <col min="3069" max="3069" width="26.6640625" style="71" customWidth="1"/>
    <col min="3070" max="3070" width="54.33203125" style="71" bestFit="1" customWidth="1"/>
    <col min="3071" max="3312" width="9.109375" style="71"/>
    <col min="3313" max="3313" width="8" style="71" customWidth="1"/>
    <col min="3314" max="3314" width="48.44140625" style="71" bestFit="1" customWidth="1"/>
    <col min="3315" max="3315" width="12.6640625" style="71" customWidth="1"/>
    <col min="3316" max="3316" width="9.44140625" style="71" customWidth="1"/>
    <col min="3317" max="3317" width="15.6640625" style="71" customWidth="1"/>
    <col min="3318" max="3318" width="12.33203125" style="71" customWidth="1"/>
    <col min="3319" max="3319" width="9.109375" style="71"/>
    <col min="3320" max="3320" width="16" style="71" customWidth="1"/>
    <col min="3321" max="3321" width="23.44140625" style="71" customWidth="1"/>
    <col min="3322" max="3322" width="10.44140625" style="71" bestFit="1" customWidth="1"/>
    <col min="3323" max="3324" width="10.109375" style="71" customWidth="1"/>
    <col min="3325" max="3325" width="26.6640625" style="71" customWidth="1"/>
    <col min="3326" max="3326" width="54.33203125" style="71" bestFit="1" customWidth="1"/>
    <col min="3327" max="3568" width="9.109375" style="71"/>
    <col min="3569" max="3569" width="8" style="71" customWidth="1"/>
    <col min="3570" max="3570" width="48.44140625" style="71" bestFit="1" customWidth="1"/>
    <col min="3571" max="3571" width="12.6640625" style="71" customWidth="1"/>
    <col min="3572" max="3572" width="9.44140625" style="71" customWidth="1"/>
    <col min="3573" max="3573" width="15.6640625" style="71" customWidth="1"/>
    <col min="3574" max="3574" width="12.33203125" style="71" customWidth="1"/>
    <col min="3575" max="3575" width="9.109375" style="71"/>
    <col min="3576" max="3576" width="16" style="71" customWidth="1"/>
    <col min="3577" max="3577" width="23.44140625" style="71" customWidth="1"/>
    <col min="3578" max="3578" width="10.44140625" style="71" bestFit="1" customWidth="1"/>
    <col min="3579" max="3580" width="10.109375" style="71" customWidth="1"/>
    <col min="3581" max="3581" width="26.6640625" style="71" customWidth="1"/>
    <col min="3582" max="3582" width="54.33203125" style="71" bestFit="1" customWidth="1"/>
    <col min="3583" max="3824" width="9.109375" style="71"/>
    <col min="3825" max="3825" width="8" style="71" customWidth="1"/>
    <col min="3826" max="3826" width="48.44140625" style="71" bestFit="1" customWidth="1"/>
    <col min="3827" max="3827" width="12.6640625" style="71" customWidth="1"/>
    <col min="3828" max="3828" width="9.44140625" style="71" customWidth="1"/>
    <col min="3829" max="3829" width="15.6640625" style="71" customWidth="1"/>
    <col min="3830" max="3830" width="12.33203125" style="71" customWidth="1"/>
    <col min="3831" max="3831" width="9.109375" style="71"/>
    <col min="3832" max="3832" width="16" style="71" customWidth="1"/>
    <col min="3833" max="3833" width="23.44140625" style="71" customWidth="1"/>
    <col min="3834" max="3834" width="10.44140625" style="71" bestFit="1" customWidth="1"/>
    <col min="3835" max="3836" width="10.109375" style="71" customWidth="1"/>
    <col min="3837" max="3837" width="26.6640625" style="71" customWidth="1"/>
    <col min="3838" max="3838" width="54.33203125" style="71" bestFit="1" customWidth="1"/>
    <col min="3839" max="4080" width="9.109375" style="71"/>
    <col min="4081" max="4081" width="8" style="71" customWidth="1"/>
    <col min="4082" max="4082" width="48.44140625" style="71" bestFit="1" customWidth="1"/>
    <col min="4083" max="4083" width="12.6640625" style="71" customWidth="1"/>
    <col min="4084" max="4084" width="9.44140625" style="71" customWidth="1"/>
    <col min="4085" max="4085" width="15.6640625" style="71" customWidth="1"/>
    <col min="4086" max="4086" width="12.33203125" style="71" customWidth="1"/>
    <col min="4087" max="4087" width="9.109375" style="71"/>
    <col min="4088" max="4088" width="16" style="71" customWidth="1"/>
    <col min="4089" max="4089" width="23.44140625" style="71" customWidth="1"/>
    <col min="4090" max="4090" width="10.44140625" style="71" bestFit="1" customWidth="1"/>
    <col min="4091" max="4092" width="10.109375" style="71" customWidth="1"/>
    <col min="4093" max="4093" width="26.6640625" style="71" customWidth="1"/>
    <col min="4094" max="4094" width="54.33203125" style="71" bestFit="1" customWidth="1"/>
    <col min="4095" max="4336" width="9.109375" style="71"/>
    <col min="4337" max="4337" width="8" style="71" customWidth="1"/>
    <col min="4338" max="4338" width="48.44140625" style="71" bestFit="1" customWidth="1"/>
    <col min="4339" max="4339" width="12.6640625" style="71" customWidth="1"/>
    <col min="4340" max="4340" width="9.44140625" style="71" customWidth="1"/>
    <col min="4341" max="4341" width="15.6640625" style="71" customWidth="1"/>
    <col min="4342" max="4342" width="12.33203125" style="71" customWidth="1"/>
    <col min="4343" max="4343" width="9.109375" style="71"/>
    <col min="4344" max="4344" width="16" style="71" customWidth="1"/>
    <col min="4345" max="4345" width="23.44140625" style="71" customWidth="1"/>
    <col min="4346" max="4346" width="10.44140625" style="71" bestFit="1" customWidth="1"/>
    <col min="4347" max="4348" width="10.109375" style="71" customWidth="1"/>
    <col min="4349" max="4349" width="26.6640625" style="71" customWidth="1"/>
    <col min="4350" max="4350" width="54.33203125" style="71" bestFit="1" customWidth="1"/>
    <col min="4351" max="4592" width="9.109375" style="71"/>
    <col min="4593" max="4593" width="8" style="71" customWidth="1"/>
    <col min="4594" max="4594" width="48.44140625" style="71" bestFit="1" customWidth="1"/>
    <col min="4595" max="4595" width="12.6640625" style="71" customWidth="1"/>
    <col min="4596" max="4596" width="9.44140625" style="71" customWidth="1"/>
    <col min="4597" max="4597" width="15.6640625" style="71" customWidth="1"/>
    <col min="4598" max="4598" width="12.33203125" style="71" customWidth="1"/>
    <col min="4599" max="4599" width="9.109375" style="71"/>
    <col min="4600" max="4600" width="16" style="71" customWidth="1"/>
    <col min="4601" max="4601" width="23.44140625" style="71" customWidth="1"/>
    <col min="4602" max="4602" width="10.44140625" style="71" bestFit="1" customWidth="1"/>
    <col min="4603" max="4604" width="10.109375" style="71" customWidth="1"/>
    <col min="4605" max="4605" width="26.6640625" style="71" customWidth="1"/>
    <col min="4606" max="4606" width="54.33203125" style="71" bestFit="1" customWidth="1"/>
    <col min="4607" max="4848" width="9.109375" style="71"/>
    <col min="4849" max="4849" width="8" style="71" customWidth="1"/>
    <col min="4850" max="4850" width="48.44140625" style="71" bestFit="1" customWidth="1"/>
    <col min="4851" max="4851" width="12.6640625" style="71" customWidth="1"/>
    <col min="4852" max="4852" width="9.44140625" style="71" customWidth="1"/>
    <col min="4853" max="4853" width="15.6640625" style="71" customWidth="1"/>
    <col min="4854" max="4854" width="12.33203125" style="71" customWidth="1"/>
    <col min="4855" max="4855" width="9.109375" style="71"/>
    <col min="4856" max="4856" width="16" style="71" customWidth="1"/>
    <col min="4857" max="4857" width="23.44140625" style="71" customWidth="1"/>
    <col min="4858" max="4858" width="10.44140625" style="71" bestFit="1" customWidth="1"/>
    <col min="4859" max="4860" width="10.109375" style="71" customWidth="1"/>
    <col min="4861" max="4861" width="26.6640625" style="71" customWidth="1"/>
    <col min="4862" max="4862" width="54.33203125" style="71" bestFit="1" customWidth="1"/>
    <col min="4863" max="5104" width="9.109375" style="71"/>
    <col min="5105" max="5105" width="8" style="71" customWidth="1"/>
    <col min="5106" max="5106" width="48.44140625" style="71" bestFit="1" customWidth="1"/>
    <col min="5107" max="5107" width="12.6640625" style="71" customWidth="1"/>
    <col min="5108" max="5108" width="9.44140625" style="71" customWidth="1"/>
    <col min="5109" max="5109" width="15.6640625" style="71" customWidth="1"/>
    <col min="5110" max="5110" width="12.33203125" style="71" customWidth="1"/>
    <col min="5111" max="5111" width="9.109375" style="71"/>
    <col min="5112" max="5112" width="16" style="71" customWidth="1"/>
    <col min="5113" max="5113" width="23.44140625" style="71" customWidth="1"/>
    <col min="5114" max="5114" width="10.44140625" style="71" bestFit="1" customWidth="1"/>
    <col min="5115" max="5116" width="10.109375" style="71" customWidth="1"/>
    <col min="5117" max="5117" width="26.6640625" style="71" customWidth="1"/>
    <col min="5118" max="5118" width="54.33203125" style="71" bestFit="1" customWidth="1"/>
    <col min="5119" max="5360" width="9.109375" style="71"/>
    <col min="5361" max="5361" width="8" style="71" customWidth="1"/>
    <col min="5362" max="5362" width="48.44140625" style="71" bestFit="1" customWidth="1"/>
    <col min="5363" max="5363" width="12.6640625" style="71" customWidth="1"/>
    <col min="5364" max="5364" width="9.44140625" style="71" customWidth="1"/>
    <col min="5365" max="5365" width="15.6640625" style="71" customWidth="1"/>
    <col min="5366" max="5366" width="12.33203125" style="71" customWidth="1"/>
    <col min="5367" max="5367" width="9.109375" style="71"/>
    <col min="5368" max="5368" width="16" style="71" customWidth="1"/>
    <col min="5369" max="5369" width="23.44140625" style="71" customWidth="1"/>
    <col min="5370" max="5370" width="10.44140625" style="71" bestFit="1" customWidth="1"/>
    <col min="5371" max="5372" width="10.109375" style="71" customWidth="1"/>
    <col min="5373" max="5373" width="26.6640625" style="71" customWidth="1"/>
    <col min="5374" max="5374" width="54.33203125" style="71" bestFit="1" customWidth="1"/>
    <col min="5375" max="5616" width="9.109375" style="71"/>
    <col min="5617" max="5617" width="8" style="71" customWidth="1"/>
    <col min="5618" max="5618" width="48.44140625" style="71" bestFit="1" customWidth="1"/>
    <col min="5619" max="5619" width="12.6640625" style="71" customWidth="1"/>
    <col min="5620" max="5620" width="9.44140625" style="71" customWidth="1"/>
    <col min="5621" max="5621" width="15.6640625" style="71" customWidth="1"/>
    <col min="5622" max="5622" width="12.33203125" style="71" customWidth="1"/>
    <col min="5623" max="5623" width="9.109375" style="71"/>
    <col min="5624" max="5624" width="16" style="71" customWidth="1"/>
    <col min="5625" max="5625" width="23.44140625" style="71" customWidth="1"/>
    <col min="5626" max="5626" width="10.44140625" style="71" bestFit="1" customWidth="1"/>
    <col min="5627" max="5628" width="10.109375" style="71" customWidth="1"/>
    <col min="5629" max="5629" width="26.6640625" style="71" customWidth="1"/>
    <col min="5630" max="5630" width="54.33203125" style="71" bestFit="1" customWidth="1"/>
    <col min="5631" max="5872" width="9.109375" style="71"/>
    <col min="5873" max="5873" width="8" style="71" customWidth="1"/>
    <col min="5874" max="5874" width="48.44140625" style="71" bestFit="1" customWidth="1"/>
    <col min="5875" max="5875" width="12.6640625" style="71" customWidth="1"/>
    <col min="5876" max="5876" width="9.44140625" style="71" customWidth="1"/>
    <col min="5877" max="5877" width="15.6640625" style="71" customWidth="1"/>
    <col min="5878" max="5878" width="12.33203125" style="71" customWidth="1"/>
    <col min="5879" max="5879" width="9.109375" style="71"/>
    <col min="5880" max="5880" width="16" style="71" customWidth="1"/>
    <col min="5881" max="5881" width="23.44140625" style="71" customWidth="1"/>
    <col min="5882" max="5882" width="10.44140625" style="71" bestFit="1" customWidth="1"/>
    <col min="5883" max="5884" width="10.109375" style="71" customWidth="1"/>
    <col min="5885" max="5885" width="26.6640625" style="71" customWidth="1"/>
    <col min="5886" max="5886" width="54.33203125" style="71" bestFit="1" customWidth="1"/>
    <col min="5887" max="6128" width="9.109375" style="71"/>
    <col min="6129" max="6129" width="8" style="71" customWidth="1"/>
    <col min="6130" max="6130" width="48.44140625" style="71" bestFit="1" customWidth="1"/>
    <col min="6131" max="6131" width="12.6640625" style="71" customWidth="1"/>
    <col min="6132" max="6132" width="9.44140625" style="71" customWidth="1"/>
    <col min="6133" max="6133" width="15.6640625" style="71" customWidth="1"/>
    <col min="6134" max="6134" width="12.33203125" style="71" customWidth="1"/>
    <col min="6135" max="6135" width="9.109375" style="71"/>
    <col min="6136" max="6136" width="16" style="71" customWidth="1"/>
    <col min="6137" max="6137" width="23.44140625" style="71" customWidth="1"/>
    <col min="6138" max="6138" width="10.44140625" style="71" bestFit="1" customWidth="1"/>
    <col min="6139" max="6140" width="10.109375" style="71" customWidth="1"/>
    <col min="6141" max="6141" width="26.6640625" style="71" customWidth="1"/>
    <col min="6142" max="6142" width="54.33203125" style="71" bestFit="1" customWidth="1"/>
    <col min="6143" max="6384" width="9.109375" style="71"/>
    <col min="6385" max="6385" width="8" style="71" customWidth="1"/>
    <col min="6386" max="6386" width="48.44140625" style="71" bestFit="1" customWidth="1"/>
    <col min="6387" max="6387" width="12.6640625" style="71" customWidth="1"/>
    <col min="6388" max="6388" width="9.44140625" style="71" customWidth="1"/>
    <col min="6389" max="6389" width="15.6640625" style="71" customWidth="1"/>
    <col min="6390" max="6390" width="12.33203125" style="71" customWidth="1"/>
    <col min="6391" max="6391" width="9.109375" style="71"/>
    <col min="6392" max="6392" width="16" style="71" customWidth="1"/>
    <col min="6393" max="6393" width="23.44140625" style="71" customWidth="1"/>
    <col min="6394" max="6394" width="10.44140625" style="71" bestFit="1" customWidth="1"/>
    <col min="6395" max="6396" width="10.109375" style="71" customWidth="1"/>
    <col min="6397" max="6397" width="26.6640625" style="71" customWidth="1"/>
    <col min="6398" max="6398" width="54.33203125" style="71" bestFit="1" customWidth="1"/>
    <col min="6399" max="6640" width="9.109375" style="71"/>
    <col min="6641" max="6641" width="8" style="71" customWidth="1"/>
    <col min="6642" max="6642" width="48.44140625" style="71" bestFit="1" customWidth="1"/>
    <col min="6643" max="6643" width="12.6640625" style="71" customWidth="1"/>
    <col min="6644" max="6644" width="9.44140625" style="71" customWidth="1"/>
    <col min="6645" max="6645" width="15.6640625" style="71" customWidth="1"/>
    <col min="6646" max="6646" width="12.33203125" style="71" customWidth="1"/>
    <col min="6647" max="6647" width="9.109375" style="71"/>
    <col min="6648" max="6648" width="16" style="71" customWidth="1"/>
    <col min="6649" max="6649" width="23.44140625" style="71" customWidth="1"/>
    <col min="6650" max="6650" width="10.44140625" style="71" bestFit="1" customWidth="1"/>
    <col min="6651" max="6652" width="10.109375" style="71" customWidth="1"/>
    <col min="6653" max="6653" width="26.6640625" style="71" customWidth="1"/>
    <col min="6654" max="6654" width="54.33203125" style="71" bestFit="1" customWidth="1"/>
    <col min="6655" max="6896" width="9.109375" style="71"/>
    <col min="6897" max="6897" width="8" style="71" customWidth="1"/>
    <col min="6898" max="6898" width="48.44140625" style="71" bestFit="1" customWidth="1"/>
    <col min="6899" max="6899" width="12.6640625" style="71" customWidth="1"/>
    <col min="6900" max="6900" width="9.44140625" style="71" customWidth="1"/>
    <col min="6901" max="6901" width="15.6640625" style="71" customWidth="1"/>
    <col min="6902" max="6902" width="12.33203125" style="71" customWidth="1"/>
    <col min="6903" max="6903" width="9.109375" style="71"/>
    <col min="6904" max="6904" width="16" style="71" customWidth="1"/>
    <col min="6905" max="6905" width="23.44140625" style="71" customWidth="1"/>
    <col min="6906" max="6906" width="10.44140625" style="71" bestFit="1" customWidth="1"/>
    <col min="6907" max="6908" width="10.109375" style="71" customWidth="1"/>
    <col min="6909" max="6909" width="26.6640625" style="71" customWidth="1"/>
    <col min="6910" max="6910" width="54.33203125" style="71" bestFit="1" customWidth="1"/>
    <col min="6911" max="7152" width="9.109375" style="71"/>
    <col min="7153" max="7153" width="8" style="71" customWidth="1"/>
    <col min="7154" max="7154" width="48.44140625" style="71" bestFit="1" customWidth="1"/>
    <col min="7155" max="7155" width="12.6640625" style="71" customWidth="1"/>
    <col min="7156" max="7156" width="9.44140625" style="71" customWidth="1"/>
    <col min="7157" max="7157" width="15.6640625" style="71" customWidth="1"/>
    <col min="7158" max="7158" width="12.33203125" style="71" customWidth="1"/>
    <col min="7159" max="7159" width="9.109375" style="71"/>
    <col min="7160" max="7160" width="16" style="71" customWidth="1"/>
    <col min="7161" max="7161" width="23.44140625" style="71" customWidth="1"/>
    <col min="7162" max="7162" width="10.44140625" style="71" bestFit="1" customWidth="1"/>
    <col min="7163" max="7164" width="10.109375" style="71" customWidth="1"/>
    <col min="7165" max="7165" width="26.6640625" style="71" customWidth="1"/>
    <col min="7166" max="7166" width="54.33203125" style="71" bestFit="1" customWidth="1"/>
    <col min="7167" max="7408" width="9.109375" style="71"/>
    <col min="7409" max="7409" width="8" style="71" customWidth="1"/>
    <col min="7410" max="7410" width="48.44140625" style="71" bestFit="1" customWidth="1"/>
    <col min="7411" max="7411" width="12.6640625" style="71" customWidth="1"/>
    <col min="7412" max="7412" width="9.44140625" style="71" customWidth="1"/>
    <col min="7413" max="7413" width="15.6640625" style="71" customWidth="1"/>
    <col min="7414" max="7414" width="12.33203125" style="71" customWidth="1"/>
    <col min="7415" max="7415" width="9.109375" style="71"/>
    <col min="7416" max="7416" width="16" style="71" customWidth="1"/>
    <col min="7417" max="7417" width="23.44140625" style="71" customWidth="1"/>
    <col min="7418" max="7418" width="10.44140625" style="71" bestFit="1" customWidth="1"/>
    <col min="7419" max="7420" width="10.109375" style="71" customWidth="1"/>
    <col min="7421" max="7421" width="26.6640625" style="71" customWidth="1"/>
    <col min="7422" max="7422" width="54.33203125" style="71" bestFit="1" customWidth="1"/>
    <col min="7423" max="7664" width="9.109375" style="71"/>
    <col min="7665" max="7665" width="8" style="71" customWidth="1"/>
    <col min="7666" max="7666" width="48.44140625" style="71" bestFit="1" customWidth="1"/>
    <col min="7667" max="7667" width="12.6640625" style="71" customWidth="1"/>
    <col min="7668" max="7668" width="9.44140625" style="71" customWidth="1"/>
    <col min="7669" max="7669" width="15.6640625" style="71" customWidth="1"/>
    <col min="7670" max="7670" width="12.33203125" style="71" customWidth="1"/>
    <col min="7671" max="7671" width="9.109375" style="71"/>
    <col min="7672" max="7672" width="16" style="71" customWidth="1"/>
    <col min="7673" max="7673" width="23.44140625" style="71" customWidth="1"/>
    <col min="7674" max="7674" width="10.44140625" style="71" bestFit="1" customWidth="1"/>
    <col min="7675" max="7676" width="10.109375" style="71" customWidth="1"/>
    <col min="7677" max="7677" width="26.6640625" style="71" customWidth="1"/>
    <col min="7678" max="7678" width="54.33203125" style="71" bestFit="1" customWidth="1"/>
    <col min="7679" max="7920" width="9.109375" style="71"/>
    <col min="7921" max="7921" width="8" style="71" customWidth="1"/>
    <col min="7922" max="7922" width="48.44140625" style="71" bestFit="1" customWidth="1"/>
    <col min="7923" max="7923" width="12.6640625" style="71" customWidth="1"/>
    <col min="7924" max="7924" width="9.44140625" style="71" customWidth="1"/>
    <col min="7925" max="7925" width="15.6640625" style="71" customWidth="1"/>
    <col min="7926" max="7926" width="12.33203125" style="71" customWidth="1"/>
    <col min="7927" max="7927" width="9.109375" style="71"/>
    <col min="7928" max="7928" width="16" style="71" customWidth="1"/>
    <col min="7929" max="7929" width="23.44140625" style="71" customWidth="1"/>
    <col min="7930" max="7930" width="10.44140625" style="71" bestFit="1" customWidth="1"/>
    <col min="7931" max="7932" width="10.109375" style="71" customWidth="1"/>
    <col min="7933" max="7933" width="26.6640625" style="71" customWidth="1"/>
    <col min="7934" max="7934" width="54.33203125" style="71" bestFit="1" customWidth="1"/>
    <col min="7935" max="8176" width="9.109375" style="71"/>
    <col min="8177" max="8177" width="8" style="71" customWidth="1"/>
    <col min="8178" max="8178" width="48.44140625" style="71" bestFit="1" customWidth="1"/>
    <col min="8179" max="8179" width="12.6640625" style="71" customWidth="1"/>
    <col min="8180" max="8180" width="9.44140625" style="71" customWidth="1"/>
    <col min="8181" max="8181" width="15.6640625" style="71" customWidth="1"/>
    <col min="8182" max="8182" width="12.33203125" style="71" customWidth="1"/>
    <col min="8183" max="8183" width="9.109375" style="71"/>
    <col min="8184" max="8184" width="16" style="71" customWidth="1"/>
    <col min="8185" max="8185" width="23.44140625" style="71" customWidth="1"/>
    <col min="8186" max="8186" width="10.44140625" style="71" bestFit="1" customWidth="1"/>
    <col min="8187" max="8188" width="10.109375" style="71" customWidth="1"/>
    <col min="8189" max="8189" width="26.6640625" style="71" customWidth="1"/>
    <col min="8190" max="8190" width="54.33203125" style="71" bestFit="1" customWidth="1"/>
    <col min="8191" max="8432" width="9.109375" style="71"/>
    <col min="8433" max="8433" width="8" style="71" customWidth="1"/>
    <col min="8434" max="8434" width="48.44140625" style="71" bestFit="1" customWidth="1"/>
    <col min="8435" max="8435" width="12.6640625" style="71" customWidth="1"/>
    <col min="8436" max="8436" width="9.44140625" style="71" customWidth="1"/>
    <col min="8437" max="8437" width="15.6640625" style="71" customWidth="1"/>
    <col min="8438" max="8438" width="12.33203125" style="71" customWidth="1"/>
    <col min="8439" max="8439" width="9.109375" style="71"/>
    <col min="8440" max="8440" width="16" style="71" customWidth="1"/>
    <col min="8441" max="8441" width="23.44140625" style="71" customWidth="1"/>
    <col min="8442" max="8442" width="10.44140625" style="71" bestFit="1" customWidth="1"/>
    <col min="8443" max="8444" width="10.109375" style="71" customWidth="1"/>
    <col min="8445" max="8445" width="26.6640625" style="71" customWidth="1"/>
    <col min="8446" max="8446" width="54.33203125" style="71" bestFit="1" customWidth="1"/>
    <col min="8447" max="8688" width="9.109375" style="71"/>
    <col min="8689" max="8689" width="8" style="71" customWidth="1"/>
    <col min="8690" max="8690" width="48.44140625" style="71" bestFit="1" customWidth="1"/>
    <col min="8691" max="8691" width="12.6640625" style="71" customWidth="1"/>
    <col min="8692" max="8692" width="9.44140625" style="71" customWidth="1"/>
    <col min="8693" max="8693" width="15.6640625" style="71" customWidth="1"/>
    <col min="8694" max="8694" width="12.33203125" style="71" customWidth="1"/>
    <col min="8695" max="8695" width="9.109375" style="71"/>
    <col min="8696" max="8696" width="16" style="71" customWidth="1"/>
    <col min="8697" max="8697" width="23.44140625" style="71" customWidth="1"/>
    <col min="8698" max="8698" width="10.44140625" style="71" bestFit="1" customWidth="1"/>
    <col min="8699" max="8700" width="10.109375" style="71" customWidth="1"/>
    <col min="8701" max="8701" width="26.6640625" style="71" customWidth="1"/>
    <col min="8702" max="8702" width="54.33203125" style="71" bestFit="1" customWidth="1"/>
    <col min="8703" max="8944" width="9.109375" style="71"/>
    <col min="8945" max="8945" width="8" style="71" customWidth="1"/>
    <col min="8946" max="8946" width="48.44140625" style="71" bestFit="1" customWidth="1"/>
    <col min="8947" max="8947" width="12.6640625" style="71" customWidth="1"/>
    <col min="8948" max="8948" width="9.44140625" style="71" customWidth="1"/>
    <col min="8949" max="8949" width="15.6640625" style="71" customWidth="1"/>
    <col min="8950" max="8950" width="12.33203125" style="71" customWidth="1"/>
    <col min="8951" max="8951" width="9.109375" style="71"/>
    <col min="8952" max="8952" width="16" style="71" customWidth="1"/>
    <col min="8953" max="8953" width="23.44140625" style="71" customWidth="1"/>
    <col min="8954" max="8954" width="10.44140625" style="71" bestFit="1" customWidth="1"/>
    <col min="8955" max="8956" width="10.109375" style="71" customWidth="1"/>
    <col min="8957" max="8957" width="26.6640625" style="71" customWidth="1"/>
    <col min="8958" max="8958" width="54.33203125" style="71" bestFit="1" customWidth="1"/>
    <col min="8959" max="9200" width="9.109375" style="71"/>
    <col min="9201" max="9201" width="8" style="71" customWidth="1"/>
    <col min="9202" max="9202" width="48.44140625" style="71" bestFit="1" customWidth="1"/>
    <col min="9203" max="9203" width="12.6640625" style="71" customWidth="1"/>
    <col min="9204" max="9204" width="9.44140625" style="71" customWidth="1"/>
    <col min="9205" max="9205" width="15.6640625" style="71" customWidth="1"/>
    <col min="9206" max="9206" width="12.33203125" style="71" customWidth="1"/>
    <col min="9207" max="9207" width="9.109375" style="71"/>
    <col min="9208" max="9208" width="16" style="71" customWidth="1"/>
    <col min="9209" max="9209" width="23.44140625" style="71" customWidth="1"/>
    <col min="9210" max="9210" width="10.44140625" style="71" bestFit="1" customWidth="1"/>
    <col min="9211" max="9212" width="10.109375" style="71" customWidth="1"/>
    <col min="9213" max="9213" width="26.6640625" style="71" customWidth="1"/>
    <col min="9214" max="9214" width="54.33203125" style="71" bestFit="1" customWidth="1"/>
    <col min="9215" max="9456" width="9.109375" style="71"/>
    <col min="9457" max="9457" width="8" style="71" customWidth="1"/>
    <col min="9458" max="9458" width="48.44140625" style="71" bestFit="1" customWidth="1"/>
    <col min="9459" max="9459" width="12.6640625" style="71" customWidth="1"/>
    <col min="9460" max="9460" width="9.44140625" style="71" customWidth="1"/>
    <col min="9461" max="9461" width="15.6640625" style="71" customWidth="1"/>
    <col min="9462" max="9462" width="12.33203125" style="71" customWidth="1"/>
    <col min="9463" max="9463" width="9.109375" style="71"/>
    <col min="9464" max="9464" width="16" style="71" customWidth="1"/>
    <col min="9465" max="9465" width="23.44140625" style="71" customWidth="1"/>
    <col min="9466" max="9466" width="10.44140625" style="71" bestFit="1" customWidth="1"/>
    <col min="9467" max="9468" width="10.109375" style="71" customWidth="1"/>
    <col min="9469" max="9469" width="26.6640625" style="71" customWidth="1"/>
    <col min="9470" max="9470" width="54.33203125" style="71" bestFit="1" customWidth="1"/>
    <col min="9471" max="9712" width="9.109375" style="71"/>
    <col min="9713" max="9713" width="8" style="71" customWidth="1"/>
    <col min="9714" max="9714" width="48.44140625" style="71" bestFit="1" customWidth="1"/>
    <col min="9715" max="9715" width="12.6640625" style="71" customWidth="1"/>
    <col min="9716" max="9716" width="9.44140625" style="71" customWidth="1"/>
    <col min="9717" max="9717" width="15.6640625" style="71" customWidth="1"/>
    <col min="9718" max="9718" width="12.33203125" style="71" customWidth="1"/>
    <col min="9719" max="9719" width="9.109375" style="71"/>
    <col min="9720" max="9720" width="16" style="71" customWidth="1"/>
    <col min="9721" max="9721" width="23.44140625" style="71" customWidth="1"/>
    <col min="9722" max="9722" width="10.44140625" style="71" bestFit="1" customWidth="1"/>
    <col min="9723" max="9724" width="10.109375" style="71" customWidth="1"/>
    <col min="9725" max="9725" width="26.6640625" style="71" customWidth="1"/>
    <col min="9726" max="9726" width="54.33203125" style="71" bestFit="1" customWidth="1"/>
    <col min="9727" max="9968" width="9.109375" style="71"/>
    <col min="9969" max="9969" width="8" style="71" customWidth="1"/>
    <col min="9970" max="9970" width="48.44140625" style="71" bestFit="1" customWidth="1"/>
    <col min="9971" max="9971" width="12.6640625" style="71" customWidth="1"/>
    <col min="9972" max="9972" width="9.44140625" style="71" customWidth="1"/>
    <col min="9973" max="9973" width="15.6640625" style="71" customWidth="1"/>
    <col min="9974" max="9974" width="12.33203125" style="71" customWidth="1"/>
    <col min="9975" max="9975" width="9.109375" style="71"/>
    <col min="9976" max="9976" width="16" style="71" customWidth="1"/>
    <col min="9977" max="9977" width="23.44140625" style="71" customWidth="1"/>
    <col min="9978" max="9978" width="10.44140625" style="71" bestFit="1" customWidth="1"/>
    <col min="9979" max="9980" width="10.109375" style="71" customWidth="1"/>
    <col min="9981" max="9981" width="26.6640625" style="71" customWidth="1"/>
    <col min="9982" max="9982" width="54.33203125" style="71" bestFit="1" customWidth="1"/>
    <col min="9983" max="10224" width="9.109375" style="71"/>
    <col min="10225" max="10225" width="8" style="71" customWidth="1"/>
    <col min="10226" max="10226" width="48.44140625" style="71" bestFit="1" customWidth="1"/>
    <col min="10227" max="10227" width="12.6640625" style="71" customWidth="1"/>
    <col min="10228" max="10228" width="9.44140625" style="71" customWidth="1"/>
    <col min="10229" max="10229" width="15.6640625" style="71" customWidth="1"/>
    <col min="10230" max="10230" width="12.33203125" style="71" customWidth="1"/>
    <col min="10231" max="10231" width="9.109375" style="71"/>
    <col min="10232" max="10232" width="16" style="71" customWidth="1"/>
    <col min="10233" max="10233" width="23.44140625" style="71" customWidth="1"/>
    <col min="10234" max="10234" width="10.44140625" style="71" bestFit="1" customWidth="1"/>
    <col min="10235" max="10236" width="10.109375" style="71" customWidth="1"/>
    <col min="10237" max="10237" width="26.6640625" style="71" customWidth="1"/>
    <col min="10238" max="10238" width="54.33203125" style="71" bestFit="1" customWidth="1"/>
    <col min="10239" max="10480" width="9.109375" style="71"/>
    <col min="10481" max="10481" width="8" style="71" customWidth="1"/>
    <col min="10482" max="10482" width="48.44140625" style="71" bestFit="1" customWidth="1"/>
    <col min="10483" max="10483" width="12.6640625" style="71" customWidth="1"/>
    <col min="10484" max="10484" width="9.44140625" style="71" customWidth="1"/>
    <col min="10485" max="10485" width="15.6640625" style="71" customWidth="1"/>
    <col min="10486" max="10486" width="12.33203125" style="71" customWidth="1"/>
    <col min="10487" max="10487" width="9.109375" style="71"/>
    <col min="10488" max="10488" width="16" style="71" customWidth="1"/>
    <col min="10489" max="10489" width="23.44140625" style="71" customWidth="1"/>
    <col min="10490" max="10490" width="10.44140625" style="71" bestFit="1" customWidth="1"/>
    <col min="10491" max="10492" width="10.109375" style="71" customWidth="1"/>
    <col min="10493" max="10493" width="26.6640625" style="71" customWidth="1"/>
    <col min="10494" max="10494" width="54.33203125" style="71" bestFit="1" customWidth="1"/>
    <col min="10495" max="10736" width="9.109375" style="71"/>
    <col min="10737" max="10737" width="8" style="71" customWidth="1"/>
    <col min="10738" max="10738" width="48.44140625" style="71" bestFit="1" customWidth="1"/>
    <col min="10739" max="10739" width="12.6640625" style="71" customWidth="1"/>
    <col min="10740" max="10740" width="9.44140625" style="71" customWidth="1"/>
    <col min="10741" max="10741" width="15.6640625" style="71" customWidth="1"/>
    <col min="10742" max="10742" width="12.33203125" style="71" customWidth="1"/>
    <col min="10743" max="10743" width="9.109375" style="71"/>
    <col min="10744" max="10744" width="16" style="71" customWidth="1"/>
    <col min="10745" max="10745" width="23.44140625" style="71" customWidth="1"/>
    <col min="10746" max="10746" width="10.44140625" style="71" bestFit="1" customWidth="1"/>
    <col min="10747" max="10748" width="10.109375" style="71" customWidth="1"/>
    <col min="10749" max="10749" width="26.6640625" style="71" customWidth="1"/>
    <col min="10750" max="10750" width="54.33203125" style="71" bestFit="1" customWidth="1"/>
    <col min="10751" max="10992" width="9.109375" style="71"/>
    <col min="10993" max="10993" width="8" style="71" customWidth="1"/>
    <col min="10994" max="10994" width="48.44140625" style="71" bestFit="1" customWidth="1"/>
    <col min="10995" max="10995" width="12.6640625" style="71" customWidth="1"/>
    <col min="10996" max="10996" width="9.44140625" style="71" customWidth="1"/>
    <col min="10997" max="10997" width="15.6640625" style="71" customWidth="1"/>
    <col min="10998" max="10998" width="12.33203125" style="71" customWidth="1"/>
    <col min="10999" max="10999" width="9.109375" style="71"/>
    <col min="11000" max="11000" width="16" style="71" customWidth="1"/>
    <col min="11001" max="11001" width="23.44140625" style="71" customWidth="1"/>
    <col min="11002" max="11002" width="10.44140625" style="71" bestFit="1" customWidth="1"/>
    <col min="11003" max="11004" width="10.109375" style="71" customWidth="1"/>
    <col min="11005" max="11005" width="26.6640625" style="71" customWidth="1"/>
    <col min="11006" max="11006" width="54.33203125" style="71" bestFit="1" customWidth="1"/>
    <col min="11007" max="11248" width="9.109375" style="71"/>
    <col min="11249" max="11249" width="8" style="71" customWidth="1"/>
    <col min="11250" max="11250" width="48.44140625" style="71" bestFit="1" customWidth="1"/>
    <col min="11251" max="11251" width="12.6640625" style="71" customWidth="1"/>
    <col min="11252" max="11252" width="9.44140625" style="71" customWidth="1"/>
    <col min="11253" max="11253" width="15.6640625" style="71" customWidth="1"/>
    <col min="11254" max="11254" width="12.33203125" style="71" customWidth="1"/>
    <col min="11255" max="11255" width="9.109375" style="71"/>
    <col min="11256" max="11256" width="16" style="71" customWidth="1"/>
    <col min="11257" max="11257" width="23.44140625" style="71" customWidth="1"/>
    <col min="11258" max="11258" width="10.44140625" style="71" bestFit="1" customWidth="1"/>
    <col min="11259" max="11260" width="10.109375" style="71" customWidth="1"/>
    <col min="11261" max="11261" width="26.6640625" style="71" customWidth="1"/>
    <col min="11262" max="11262" width="54.33203125" style="71" bestFit="1" customWidth="1"/>
    <col min="11263" max="11504" width="9.109375" style="71"/>
    <col min="11505" max="11505" width="8" style="71" customWidth="1"/>
    <col min="11506" max="11506" width="48.44140625" style="71" bestFit="1" customWidth="1"/>
    <col min="11507" max="11507" width="12.6640625" style="71" customWidth="1"/>
    <col min="11508" max="11508" width="9.44140625" style="71" customWidth="1"/>
    <col min="11509" max="11509" width="15.6640625" style="71" customWidth="1"/>
    <col min="11510" max="11510" width="12.33203125" style="71" customWidth="1"/>
    <col min="11511" max="11511" width="9.109375" style="71"/>
    <col min="11512" max="11512" width="16" style="71" customWidth="1"/>
    <col min="11513" max="11513" width="23.44140625" style="71" customWidth="1"/>
    <col min="11514" max="11514" width="10.44140625" style="71" bestFit="1" customWidth="1"/>
    <col min="11515" max="11516" width="10.109375" style="71" customWidth="1"/>
    <col min="11517" max="11517" width="26.6640625" style="71" customWidth="1"/>
    <col min="11518" max="11518" width="54.33203125" style="71" bestFit="1" customWidth="1"/>
    <col min="11519" max="11760" width="9.109375" style="71"/>
    <col min="11761" max="11761" width="8" style="71" customWidth="1"/>
    <col min="11762" max="11762" width="48.44140625" style="71" bestFit="1" customWidth="1"/>
    <col min="11763" max="11763" width="12.6640625" style="71" customWidth="1"/>
    <col min="11764" max="11764" width="9.44140625" style="71" customWidth="1"/>
    <col min="11765" max="11765" width="15.6640625" style="71" customWidth="1"/>
    <col min="11766" max="11766" width="12.33203125" style="71" customWidth="1"/>
    <col min="11767" max="11767" width="9.109375" style="71"/>
    <col min="11768" max="11768" width="16" style="71" customWidth="1"/>
    <col min="11769" max="11769" width="23.44140625" style="71" customWidth="1"/>
    <col min="11770" max="11770" width="10.44140625" style="71" bestFit="1" customWidth="1"/>
    <col min="11771" max="11772" width="10.109375" style="71" customWidth="1"/>
    <col min="11773" max="11773" width="26.6640625" style="71" customWidth="1"/>
    <col min="11774" max="11774" width="54.33203125" style="71" bestFit="1" customWidth="1"/>
    <col min="11775" max="12016" width="9.109375" style="71"/>
    <col min="12017" max="12017" width="8" style="71" customWidth="1"/>
    <col min="12018" max="12018" width="48.44140625" style="71" bestFit="1" customWidth="1"/>
    <col min="12019" max="12019" width="12.6640625" style="71" customWidth="1"/>
    <col min="12020" max="12020" width="9.44140625" style="71" customWidth="1"/>
    <col min="12021" max="12021" width="15.6640625" style="71" customWidth="1"/>
    <col min="12022" max="12022" width="12.33203125" style="71" customWidth="1"/>
    <col min="12023" max="12023" width="9.109375" style="71"/>
    <col min="12024" max="12024" width="16" style="71" customWidth="1"/>
    <col min="12025" max="12025" width="23.44140625" style="71" customWidth="1"/>
    <col min="12026" max="12026" width="10.44140625" style="71" bestFit="1" customWidth="1"/>
    <col min="12027" max="12028" width="10.109375" style="71" customWidth="1"/>
    <col min="12029" max="12029" width="26.6640625" style="71" customWidth="1"/>
    <col min="12030" max="12030" width="54.33203125" style="71" bestFit="1" customWidth="1"/>
    <col min="12031" max="12272" width="9.109375" style="71"/>
    <col min="12273" max="12273" width="8" style="71" customWidth="1"/>
    <col min="12274" max="12274" width="48.44140625" style="71" bestFit="1" customWidth="1"/>
    <col min="12275" max="12275" width="12.6640625" style="71" customWidth="1"/>
    <col min="12276" max="12276" width="9.44140625" style="71" customWidth="1"/>
    <col min="12277" max="12277" width="15.6640625" style="71" customWidth="1"/>
    <col min="12278" max="12278" width="12.33203125" style="71" customWidth="1"/>
    <col min="12279" max="12279" width="9.109375" style="71"/>
    <col min="12280" max="12280" width="16" style="71" customWidth="1"/>
    <col min="12281" max="12281" width="23.44140625" style="71" customWidth="1"/>
    <col min="12282" max="12282" width="10.44140625" style="71" bestFit="1" customWidth="1"/>
    <col min="12283" max="12284" width="10.109375" style="71" customWidth="1"/>
    <col min="12285" max="12285" width="26.6640625" style="71" customWidth="1"/>
    <col min="12286" max="12286" width="54.33203125" style="71" bestFit="1" customWidth="1"/>
    <col min="12287" max="12528" width="9.109375" style="71"/>
    <col min="12529" max="12529" width="8" style="71" customWidth="1"/>
    <col min="12530" max="12530" width="48.44140625" style="71" bestFit="1" customWidth="1"/>
    <col min="12531" max="12531" width="12.6640625" style="71" customWidth="1"/>
    <col min="12532" max="12532" width="9.44140625" style="71" customWidth="1"/>
    <col min="12533" max="12533" width="15.6640625" style="71" customWidth="1"/>
    <col min="12534" max="12534" width="12.33203125" style="71" customWidth="1"/>
    <col min="12535" max="12535" width="9.109375" style="71"/>
    <col min="12536" max="12536" width="16" style="71" customWidth="1"/>
    <col min="12537" max="12537" width="23.44140625" style="71" customWidth="1"/>
    <col min="12538" max="12538" width="10.44140625" style="71" bestFit="1" customWidth="1"/>
    <col min="12539" max="12540" width="10.109375" style="71" customWidth="1"/>
    <col min="12541" max="12541" width="26.6640625" style="71" customWidth="1"/>
    <col min="12542" max="12542" width="54.33203125" style="71" bestFit="1" customWidth="1"/>
    <col min="12543" max="12784" width="9.109375" style="71"/>
    <col min="12785" max="12785" width="8" style="71" customWidth="1"/>
    <col min="12786" max="12786" width="48.44140625" style="71" bestFit="1" customWidth="1"/>
    <col min="12787" max="12787" width="12.6640625" style="71" customWidth="1"/>
    <col min="12788" max="12788" width="9.44140625" style="71" customWidth="1"/>
    <col min="12789" max="12789" width="15.6640625" style="71" customWidth="1"/>
    <col min="12790" max="12790" width="12.33203125" style="71" customWidth="1"/>
    <col min="12791" max="12791" width="9.109375" style="71"/>
    <col min="12792" max="12792" width="16" style="71" customWidth="1"/>
    <col min="12793" max="12793" width="23.44140625" style="71" customWidth="1"/>
    <col min="12794" max="12794" width="10.44140625" style="71" bestFit="1" customWidth="1"/>
    <col min="12795" max="12796" width="10.109375" style="71" customWidth="1"/>
    <col min="12797" max="12797" width="26.6640625" style="71" customWidth="1"/>
    <col min="12798" max="12798" width="54.33203125" style="71" bestFit="1" customWidth="1"/>
    <col min="12799" max="13040" width="9.109375" style="71"/>
    <col min="13041" max="13041" width="8" style="71" customWidth="1"/>
    <col min="13042" max="13042" width="48.44140625" style="71" bestFit="1" customWidth="1"/>
    <col min="13043" max="13043" width="12.6640625" style="71" customWidth="1"/>
    <col min="13044" max="13044" width="9.44140625" style="71" customWidth="1"/>
    <col min="13045" max="13045" width="15.6640625" style="71" customWidth="1"/>
    <col min="13046" max="13046" width="12.33203125" style="71" customWidth="1"/>
    <col min="13047" max="13047" width="9.109375" style="71"/>
    <col min="13048" max="13048" width="16" style="71" customWidth="1"/>
    <col min="13049" max="13049" width="23.44140625" style="71" customWidth="1"/>
    <col min="13050" max="13050" width="10.44140625" style="71" bestFit="1" customWidth="1"/>
    <col min="13051" max="13052" width="10.109375" style="71" customWidth="1"/>
    <col min="13053" max="13053" width="26.6640625" style="71" customWidth="1"/>
    <col min="13054" max="13054" width="54.33203125" style="71" bestFit="1" customWidth="1"/>
    <col min="13055" max="13296" width="9.109375" style="71"/>
    <col min="13297" max="13297" width="8" style="71" customWidth="1"/>
    <col min="13298" max="13298" width="48.44140625" style="71" bestFit="1" customWidth="1"/>
    <col min="13299" max="13299" width="12.6640625" style="71" customWidth="1"/>
    <col min="13300" max="13300" width="9.44140625" style="71" customWidth="1"/>
    <col min="13301" max="13301" width="15.6640625" style="71" customWidth="1"/>
    <col min="13302" max="13302" width="12.33203125" style="71" customWidth="1"/>
    <col min="13303" max="13303" width="9.109375" style="71"/>
    <col min="13304" max="13304" width="16" style="71" customWidth="1"/>
    <col min="13305" max="13305" width="23.44140625" style="71" customWidth="1"/>
    <col min="13306" max="13306" width="10.44140625" style="71" bestFit="1" customWidth="1"/>
    <col min="13307" max="13308" width="10.109375" style="71" customWidth="1"/>
    <col min="13309" max="13309" width="26.6640625" style="71" customWidth="1"/>
    <col min="13310" max="13310" width="54.33203125" style="71" bestFit="1" customWidth="1"/>
    <col min="13311" max="13552" width="9.109375" style="71"/>
    <col min="13553" max="13553" width="8" style="71" customWidth="1"/>
    <col min="13554" max="13554" width="48.44140625" style="71" bestFit="1" customWidth="1"/>
    <col min="13555" max="13555" width="12.6640625" style="71" customWidth="1"/>
    <col min="13556" max="13556" width="9.44140625" style="71" customWidth="1"/>
    <col min="13557" max="13557" width="15.6640625" style="71" customWidth="1"/>
    <col min="13558" max="13558" width="12.33203125" style="71" customWidth="1"/>
    <col min="13559" max="13559" width="9.109375" style="71"/>
    <col min="13560" max="13560" width="16" style="71" customWidth="1"/>
    <col min="13561" max="13561" width="23.44140625" style="71" customWidth="1"/>
    <col min="13562" max="13562" width="10.44140625" style="71" bestFit="1" customWidth="1"/>
    <col min="13563" max="13564" width="10.109375" style="71" customWidth="1"/>
    <col min="13565" max="13565" width="26.6640625" style="71" customWidth="1"/>
    <col min="13566" max="13566" width="54.33203125" style="71" bestFit="1" customWidth="1"/>
    <col min="13567" max="13808" width="9.109375" style="71"/>
    <col min="13809" max="13809" width="8" style="71" customWidth="1"/>
    <col min="13810" max="13810" width="48.44140625" style="71" bestFit="1" customWidth="1"/>
    <col min="13811" max="13811" width="12.6640625" style="71" customWidth="1"/>
    <col min="13812" max="13812" width="9.44140625" style="71" customWidth="1"/>
    <col min="13813" max="13813" width="15.6640625" style="71" customWidth="1"/>
    <col min="13814" max="13814" width="12.33203125" style="71" customWidth="1"/>
    <col min="13815" max="13815" width="9.109375" style="71"/>
    <col min="13816" max="13816" width="16" style="71" customWidth="1"/>
    <col min="13817" max="13817" width="23.44140625" style="71" customWidth="1"/>
    <col min="13818" max="13818" width="10.44140625" style="71" bestFit="1" customWidth="1"/>
    <col min="13819" max="13820" width="10.109375" style="71" customWidth="1"/>
    <col min="13821" max="13821" width="26.6640625" style="71" customWidth="1"/>
    <col min="13822" max="13822" width="54.33203125" style="71" bestFit="1" customWidth="1"/>
    <col min="13823" max="14064" width="9.109375" style="71"/>
    <col min="14065" max="14065" width="8" style="71" customWidth="1"/>
    <col min="14066" max="14066" width="48.44140625" style="71" bestFit="1" customWidth="1"/>
    <col min="14067" max="14067" width="12.6640625" style="71" customWidth="1"/>
    <col min="14068" max="14068" width="9.44140625" style="71" customWidth="1"/>
    <col min="14069" max="14069" width="15.6640625" style="71" customWidth="1"/>
    <col min="14070" max="14070" width="12.33203125" style="71" customWidth="1"/>
    <col min="14071" max="14071" width="9.109375" style="71"/>
    <col min="14072" max="14072" width="16" style="71" customWidth="1"/>
    <col min="14073" max="14073" width="23.44140625" style="71" customWidth="1"/>
    <col min="14074" max="14074" width="10.44140625" style="71" bestFit="1" customWidth="1"/>
    <col min="14075" max="14076" width="10.109375" style="71" customWidth="1"/>
    <col min="14077" max="14077" width="26.6640625" style="71" customWidth="1"/>
    <col min="14078" max="14078" width="54.33203125" style="71" bestFit="1" customWidth="1"/>
    <col min="14079" max="14320" width="9.109375" style="71"/>
    <col min="14321" max="14321" width="8" style="71" customWidth="1"/>
    <col min="14322" max="14322" width="48.44140625" style="71" bestFit="1" customWidth="1"/>
    <col min="14323" max="14323" width="12.6640625" style="71" customWidth="1"/>
    <col min="14324" max="14324" width="9.44140625" style="71" customWidth="1"/>
    <col min="14325" max="14325" width="15.6640625" style="71" customWidth="1"/>
    <col min="14326" max="14326" width="12.33203125" style="71" customWidth="1"/>
    <col min="14327" max="14327" width="9.109375" style="71"/>
    <col min="14328" max="14328" width="16" style="71" customWidth="1"/>
    <col min="14329" max="14329" width="23.44140625" style="71" customWidth="1"/>
    <col min="14330" max="14330" width="10.44140625" style="71" bestFit="1" customWidth="1"/>
    <col min="14331" max="14332" width="10.109375" style="71" customWidth="1"/>
    <col min="14333" max="14333" width="26.6640625" style="71" customWidth="1"/>
    <col min="14334" max="14334" width="54.33203125" style="71" bestFit="1" customWidth="1"/>
    <col min="14335" max="14576" width="9.109375" style="71"/>
    <col min="14577" max="14577" width="8" style="71" customWidth="1"/>
    <col min="14578" max="14578" width="48.44140625" style="71" bestFit="1" customWidth="1"/>
    <col min="14579" max="14579" width="12.6640625" style="71" customWidth="1"/>
    <col min="14580" max="14580" width="9.44140625" style="71" customWidth="1"/>
    <col min="14581" max="14581" width="15.6640625" style="71" customWidth="1"/>
    <col min="14582" max="14582" width="12.33203125" style="71" customWidth="1"/>
    <col min="14583" max="14583" width="9.109375" style="71"/>
    <col min="14584" max="14584" width="16" style="71" customWidth="1"/>
    <col min="14585" max="14585" width="23.44140625" style="71" customWidth="1"/>
    <col min="14586" max="14586" width="10.44140625" style="71" bestFit="1" customWidth="1"/>
    <col min="14587" max="14588" width="10.109375" style="71" customWidth="1"/>
    <col min="14589" max="14589" width="26.6640625" style="71" customWidth="1"/>
    <col min="14590" max="14590" width="54.33203125" style="71" bestFit="1" customWidth="1"/>
    <col min="14591" max="14832" width="9.109375" style="71"/>
    <col min="14833" max="14833" width="8" style="71" customWidth="1"/>
    <col min="14834" max="14834" width="48.44140625" style="71" bestFit="1" customWidth="1"/>
    <col min="14835" max="14835" width="12.6640625" style="71" customWidth="1"/>
    <col min="14836" max="14836" width="9.44140625" style="71" customWidth="1"/>
    <col min="14837" max="14837" width="15.6640625" style="71" customWidth="1"/>
    <col min="14838" max="14838" width="12.33203125" style="71" customWidth="1"/>
    <col min="14839" max="14839" width="9.109375" style="71"/>
    <col min="14840" max="14840" width="16" style="71" customWidth="1"/>
    <col min="14841" max="14841" width="23.44140625" style="71" customWidth="1"/>
    <col min="14842" max="14842" width="10.44140625" style="71" bestFit="1" customWidth="1"/>
    <col min="14843" max="14844" width="10.109375" style="71" customWidth="1"/>
    <col min="14845" max="14845" width="26.6640625" style="71" customWidth="1"/>
    <col min="14846" max="14846" width="54.33203125" style="71" bestFit="1" customWidth="1"/>
    <col min="14847" max="15088" width="9.109375" style="71"/>
    <col min="15089" max="15089" width="8" style="71" customWidth="1"/>
    <col min="15090" max="15090" width="48.44140625" style="71" bestFit="1" customWidth="1"/>
    <col min="15091" max="15091" width="12.6640625" style="71" customWidth="1"/>
    <col min="15092" max="15092" width="9.44140625" style="71" customWidth="1"/>
    <col min="15093" max="15093" width="15.6640625" style="71" customWidth="1"/>
    <col min="15094" max="15094" width="12.33203125" style="71" customWidth="1"/>
    <col min="15095" max="15095" width="9.109375" style="71"/>
    <col min="15096" max="15096" width="16" style="71" customWidth="1"/>
    <col min="15097" max="15097" width="23.44140625" style="71" customWidth="1"/>
    <col min="15098" max="15098" width="10.44140625" style="71" bestFit="1" customWidth="1"/>
    <col min="15099" max="15100" width="10.109375" style="71" customWidth="1"/>
    <col min="15101" max="15101" width="26.6640625" style="71" customWidth="1"/>
    <col min="15102" max="15102" width="54.33203125" style="71" bestFit="1" customWidth="1"/>
    <col min="15103" max="15344" width="9.109375" style="71"/>
    <col min="15345" max="15345" width="8" style="71" customWidth="1"/>
    <col min="15346" max="15346" width="48.44140625" style="71" bestFit="1" customWidth="1"/>
    <col min="15347" max="15347" width="12.6640625" style="71" customWidth="1"/>
    <col min="15348" max="15348" width="9.44140625" style="71" customWidth="1"/>
    <col min="15349" max="15349" width="15.6640625" style="71" customWidth="1"/>
    <col min="15350" max="15350" width="12.33203125" style="71" customWidth="1"/>
    <col min="15351" max="15351" width="9.109375" style="71"/>
    <col min="15352" max="15352" width="16" style="71" customWidth="1"/>
    <col min="15353" max="15353" width="23.44140625" style="71" customWidth="1"/>
    <col min="15354" max="15354" width="10.44140625" style="71" bestFit="1" customWidth="1"/>
    <col min="15355" max="15356" width="10.109375" style="71" customWidth="1"/>
    <col min="15357" max="15357" width="26.6640625" style="71" customWidth="1"/>
    <col min="15358" max="15358" width="54.33203125" style="71" bestFit="1" customWidth="1"/>
    <col min="15359" max="15600" width="9.109375" style="71"/>
    <col min="15601" max="15601" width="8" style="71" customWidth="1"/>
    <col min="15602" max="15602" width="48.44140625" style="71" bestFit="1" customWidth="1"/>
    <col min="15603" max="15603" width="12.6640625" style="71" customWidth="1"/>
    <col min="15604" max="15604" width="9.44140625" style="71" customWidth="1"/>
    <col min="15605" max="15605" width="15.6640625" style="71" customWidth="1"/>
    <col min="15606" max="15606" width="12.33203125" style="71" customWidth="1"/>
    <col min="15607" max="15607" width="9.109375" style="71"/>
    <col min="15608" max="15608" width="16" style="71" customWidth="1"/>
    <col min="15609" max="15609" width="23.44140625" style="71" customWidth="1"/>
    <col min="15610" max="15610" width="10.44140625" style="71" bestFit="1" customWidth="1"/>
    <col min="15611" max="15612" width="10.109375" style="71" customWidth="1"/>
    <col min="15613" max="15613" width="26.6640625" style="71" customWidth="1"/>
    <col min="15614" max="15614" width="54.33203125" style="71" bestFit="1" customWidth="1"/>
    <col min="15615" max="15856" width="9.109375" style="71"/>
    <col min="15857" max="15857" width="8" style="71" customWidth="1"/>
    <col min="15858" max="15858" width="48.44140625" style="71" bestFit="1" customWidth="1"/>
    <col min="15859" max="15859" width="12.6640625" style="71" customWidth="1"/>
    <col min="15860" max="15860" width="9.44140625" style="71" customWidth="1"/>
    <col min="15861" max="15861" width="15.6640625" style="71" customWidth="1"/>
    <col min="15862" max="15862" width="12.33203125" style="71" customWidth="1"/>
    <col min="15863" max="15863" width="9.109375" style="71"/>
    <col min="15864" max="15864" width="16" style="71" customWidth="1"/>
    <col min="15865" max="15865" width="23.44140625" style="71" customWidth="1"/>
    <col min="15866" max="15866" width="10.44140625" style="71" bestFit="1" customWidth="1"/>
    <col min="15867" max="15868" width="10.109375" style="71" customWidth="1"/>
    <col min="15869" max="15869" width="26.6640625" style="71" customWidth="1"/>
    <col min="15870" max="15870" width="54.33203125" style="71" bestFit="1" customWidth="1"/>
    <col min="15871" max="16112" width="9.109375" style="71"/>
    <col min="16113" max="16113" width="8" style="71" customWidth="1"/>
    <col min="16114" max="16114" width="48.44140625" style="71" bestFit="1" customWidth="1"/>
    <col min="16115" max="16115" width="12.6640625" style="71" customWidth="1"/>
    <col min="16116" max="16116" width="9.44140625" style="71" customWidth="1"/>
    <col min="16117" max="16117" width="15.6640625" style="71" customWidth="1"/>
    <col min="16118" max="16118" width="12.33203125" style="71" customWidth="1"/>
    <col min="16119" max="16119" width="9.109375" style="71"/>
    <col min="16120" max="16120" width="16" style="71" customWidth="1"/>
    <col min="16121" max="16121" width="23.44140625" style="71" customWidth="1"/>
    <col min="16122" max="16122" width="10.44140625" style="71" bestFit="1" customWidth="1"/>
    <col min="16123" max="16124" width="10.109375" style="71" customWidth="1"/>
    <col min="16125" max="16125" width="26.6640625" style="71" customWidth="1"/>
    <col min="16126" max="16126" width="54.33203125" style="71" bestFit="1" customWidth="1"/>
    <col min="16127" max="16384" width="9.109375" style="71"/>
  </cols>
  <sheetData>
    <row r="1" spans="1:11" ht="19.95" customHeight="1" x14ac:dyDescent="0.25">
      <c r="A1" s="148" t="s">
        <v>5</v>
      </c>
      <c r="B1" s="149" t="s">
        <v>59</v>
      </c>
      <c r="C1" s="166" t="s">
        <v>14</v>
      </c>
      <c r="D1" s="167">
        <f>Capa!B30</f>
        <v>44854</v>
      </c>
      <c r="E1" s="70"/>
      <c r="F1" s="70"/>
      <c r="G1" s="70"/>
      <c r="H1" s="70"/>
      <c r="I1" s="70"/>
      <c r="J1" s="70"/>
      <c r="K1" s="70"/>
    </row>
    <row r="2" spans="1:11" ht="7.5" customHeight="1" x14ac:dyDescent="0.25">
      <c r="A2" s="146"/>
      <c r="B2" s="146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x14ac:dyDescent="0.25">
      <c r="A3" s="76"/>
      <c r="B3" s="76"/>
      <c r="C3" s="77" t="s">
        <v>60</v>
      </c>
      <c r="D3" s="79" t="s">
        <v>61</v>
      </c>
      <c r="E3" s="70"/>
      <c r="F3" s="70"/>
      <c r="G3" s="70"/>
      <c r="H3" s="70"/>
      <c r="I3" s="70"/>
      <c r="J3" s="70"/>
      <c r="K3" s="70"/>
    </row>
    <row r="4" spans="1:11" ht="15" customHeight="1" x14ac:dyDescent="0.25">
      <c r="A4" s="76"/>
      <c r="B4" s="76"/>
      <c r="C4" s="77" t="s">
        <v>62</v>
      </c>
      <c r="D4" s="246"/>
      <c r="E4" s="70"/>
      <c r="F4" s="70"/>
      <c r="G4" s="70"/>
      <c r="H4" s="70"/>
      <c r="I4" s="70"/>
      <c r="J4" s="70"/>
      <c r="K4" s="70"/>
    </row>
    <row r="5" spans="1:11" ht="6" customHeight="1" x14ac:dyDescent="0.25">
      <c r="A5" s="76"/>
      <c r="B5" s="76"/>
      <c r="C5" s="72"/>
      <c r="D5" s="78"/>
      <c r="E5" s="70"/>
      <c r="F5" s="70"/>
      <c r="G5" s="70"/>
      <c r="H5" s="70"/>
      <c r="I5" s="70"/>
      <c r="J5" s="70"/>
      <c r="K5" s="70"/>
    </row>
    <row r="6" spans="1:11" ht="15" customHeight="1" x14ac:dyDescent="0.25">
      <c r="A6" s="75"/>
      <c r="B6" s="77" t="s">
        <v>63</v>
      </c>
      <c r="C6" s="83"/>
      <c r="D6" s="77" t="s">
        <v>55</v>
      </c>
    </row>
    <row r="7" spans="1:11" ht="15" customHeight="1" x14ac:dyDescent="0.25">
      <c r="B7" s="72" t="s">
        <v>232</v>
      </c>
      <c r="C7" s="72"/>
      <c r="D7" s="247"/>
    </row>
    <row r="8" spans="1:11" ht="15" customHeight="1" x14ac:dyDescent="0.25">
      <c r="B8" s="72" t="s">
        <v>64</v>
      </c>
      <c r="C8" s="72"/>
      <c r="D8" s="247">
        <v>0</v>
      </c>
    </row>
    <row r="9" spans="1:11" ht="15" customHeight="1" x14ac:dyDescent="0.25">
      <c r="B9" s="72" t="s">
        <v>65</v>
      </c>
      <c r="C9" s="72"/>
      <c r="D9" s="247"/>
    </row>
    <row r="10" spans="1:11" ht="15" customHeight="1" x14ac:dyDescent="0.25">
      <c r="B10" s="72" t="s">
        <v>66</v>
      </c>
      <c r="C10" s="72"/>
      <c r="D10" s="247"/>
    </row>
    <row r="11" spans="1:11" ht="15" customHeight="1" x14ac:dyDescent="0.25">
      <c r="B11" s="72" t="s">
        <v>67</v>
      </c>
      <c r="C11" s="72"/>
    </row>
    <row r="12" spans="1:11" ht="15" customHeight="1" x14ac:dyDescent="0.25">
      <c r="B12" s="72" t="s">
        <v>68</v>
      </c>
      <c r="C12" s="86">
        <f>C13+C14+C15</f>
        <v>0</v>
      </c>
      <c r="D12" s="80">
        <f>C12/(1-C12)</f>
        <v>0</v>
      </c>
    </row>
    <row r="13" spans="1:11" ht="15" customHeight="1" x14ac:dyDescent="0.25">
      <c r="B13" s="72" t="s">
        <v>69</v>
      </c>
      <c r="C13" s="247"/>
    </row>
    <row r="14" spans="1:11" ht="15" customHeight="1" x14ac:dyDescent="0.25">
      <c r="B14" s="72" t="s">
        <v>70</v>
      </c>
      <c r="C14" s="247"/>
    </row>
    <row r="15" spans="1:11" ht="15" customHeight="1" x14ac:dyDescent="0.25">
      <c r="B15" s="72" t="s">
        <v>71</v>
      </c>
      <c r="C15" s="247"/>
    </row>
    <row r="16" spans="1:11" ht="15" customHeight="1" x14ac:dyDescent="0.25"/>
    <row r="17" spans="1:4" ht="15" customHeight="1" x14ac:dyDescent="0.25">
      <c r="A17" s="82"/>
      <c r="B17" s="74" t="s">
        <v>72</v>
      </c>
      <c r="C17" s="168" t="s">
        <v>73</v>
      </c>
      <c r="D17" s="169">
        <f>(1+D7+D9)*(1+D10)*(1+D12)</f>
        <v>1</v>
      </c>
    </row>
    <row r="18" spans="1:4" ht="15" customHeight="1" x14ac:dyDescent="0.25">
      <c r="B18" s="72"/>
      <c r="C18" s="72"/>
    </row>
    <row r="19" spans="1:4" ht="15" customHeight="1" x14ac:dyDescent="0.25">
      <c r="A19" s="82"/>
      <c r="B19" s="74" t="s">
        <v>74</v>
      </c>
      <c r="C19" s="168"/>
      <c r="D19" s="170">
        <f>D4*D17</f>
        <v>0</v>
      </c>
    </row>
    <row r="20" spans="1:4" ht="15" customHeight="1" x14ac:dyDescent="0.25"/>
    <row r="21" spans="1:4" ht="15" customHeight="1" x14ac:dyDescent="0.25">
      <c r="B21" s="71" t="s">
        <v>246</v>
      </c>
    </row>
    <row r="22" spans="1:4" ht="15" customHeight="1" x14ac:dyDescent="0.25"/>
    <row r="23" spans="1:4" ht="15" customHeight="1" x14ac:dyDescent="0.25"/>
    <row r="24" spans="1:4" ht="15" customHeight="1" x14ac:dyDescent="0.25"/>
    <row r="25" spans="1:4" ht="15" customHeight="1" x14ac:dyDescent="0.25"/>
    <row r="26" spans="1:4" ht="15" customHeight="1" x14ac:dyDescent="0.25"/>
    <row r="27" spans="1:4" ht="15" customHeight="1" x14ac:dyDescent="0.25"/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>
    <oddFooter>&amp;L&amp;F&amp;C&amp;A&amp;R&amp;P/&amp;N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2596-B60C-4DEC-92E8-2F92571A5E3C}">
  <sheetPr>
    <tabColor rgb="FFFF0000"/>
    <pageSetUpPr fitToPage="1"/>
  </sheetPr>
  <dimension ref="A1:K44"/>
  <sheetViews>
    <sheetView view="pageLayout" topLeftCell="A14" zoomScaleNormal="100" workbookViewId="0">
      <selection activeCell="B21" sqref="B21"/>
    </sheetView>
  </sheetViews>
  <sheetFormatPr defaultColWidth="9.109375" defaultRowHeight="12" x14ac:dyDescent="0.25"/>
  <cols>
    <col min="1" max="1" width="10.109375" style="71" customWidth="1"/>
    <col min="2" max="2" width="54.33203125" style="71" customWidth="1"/>
    <col min="3" max="3" width="10.6640625" style="73" customWidth="1"/>
    <col min="4" max="4" width="13.33203125" style="72" customWidth="1"/>
    <col min="5" max="8" width="5.44140625" style="72" customWidth="1"/>
    <col min="9" max="9" width="26" style="72" customWidth="1"/>
    <col min="10" max="10" width="5.6640625" style="72" customWidth="1"/>
    <col min="11" max="11" width="5.44140625" style="72" customWidth="1"/>
    <col min="12" max="240" width="9.109375" style="71"/>
    <col min="241" max="241" width="8" style="71" customWidth="1"/>
    <col min="242" max="242" width="48.44140625" style="71" bestFit="1" customWidth="1"/>
    <col min="243" max="243" width="12.6640625" style="71" customWidth="1"/>
    <col min="244" max="244" width="9.44140625" style="71" customWidth="1"/>
    <col min="245" max="245" width="15.6640625" style="71" customWidth="1"/>
    <col min="246" max="246" width="12.33203125" style="71" customWidth="1"/>
    <col min="247" max="247" width="9.109375" style="71"/>
    <col min="248" max="248" width="16" style="71" customWidth="1"/>
    <col min="249" max="249" width="23.44140625" style="71" customWidth="1"/>
    <col min="250" max="250" width="10.44140625" style="71" bestFit="1" customWidth="1"/>
    <col min="251" max="252" width="10.109375" style="71" customWidth="1"/>
    <col min="253" max="253" width="26.6640625" style="71" customWidth="1"/>
    <col min="254" max="254" width="54.33203125" style="71" bestFit="1" customWidth="1"/>
    <col min="255" max="496" width="9.109375" style="71"/>
    <col min="497" max="497" width="8" style="71" customWidth="1"/>
    <col min="498" max="498" width="48.44140625" style="71" bestFit="1" customWidth="1"/>
    <col min="499" max="499" width="12.6640625" style="71" customWidth="1"/>
    <col min="500" max="500" width="9.44140625" style="71" customWidth="1"/>
    <col min="501" max="501" width="15.6640625" style="71" customWidth="1"/>
    <col min="502" max="502" width="12.33203125" style="71" customWidth="1"/>
    <col min="503" max="503" width="9.109375" style="71"/>
    <col min="504" max="504" width="16" style="71" customWidth="1"/>
    <col min="505" max="505" width="23.44140625" style="71" customWidth="1"/>
    <col min="506" max="506" width="10.44140625" style="71" bestFit="1" customWidth="1"/>
    <col min="507" max="508" width="10.109375" style="71" customWidth="1"/>
    <col min="509" max="509" width="26.6640625" style="71" customWidth="1"/>
    <col min="510" max="510" width="54.33203125" style="71" bestFit="1" customWidth="1"/>
    <col min="511" max="752" width="9.109375" style="71"/>
    <col min="753" max="753" width="8" style="71" customWidth="1"/>
    <col min="754" max="754" width="48.44140625" style="71" bestFit="1" customWidth="1"/>
    <col min="755" max="755" width="12.6640625" style="71" customWidth="1"/>
    <col min="756" max="756" width="9.44140625" style="71" customWidth="1"/>
    <col min="757" max="757" width="15.6640625" style="71" customWidth="1"/>
    <col min="758" max="758" width="12.33203125" style="71" customWidth="1"/>
    <col min="759" max="759" width="9.109375" style="71"/>
    <col min="760" max="760" width="16" style="71" customWidth="1"/>
    <col min="761" max="761" width="23.44140625" style="71" customWidth="1"/>
    <col min="762" max="762" width="10.44140625" style="71" bestFit="1" customWidth="1"/>
    <col min="763" max="764" width="10.109375" style="71" customWidth="1"/>
    <col min="765" max="765" width="26.6640625" style="71" customWidth="1"/>
    <col min="766" max="766" width="54.33203125" style="71" bestFit="1" customWidth="1"/>
    <col min="767" max="1008" width="9.109375" style="71"/>
    <col min="1009" max="1009" width="8" style="71" customWidth="1"/>
    <col min="1010" max="1010" width="48.44140625" style="71" bestFit="1" customWidth="1"/>
    <col min="1011" max="1011" width="12.6640625" style="71" customWidth="1"/>
    <col min="1012" max="1012" width="9.44140625" style="71" customWidth="1"/>
    <col min="1013" max="1013" width="15.6640625" style="71" customWidth="1"/>
    <col min="1014" max="1014" width="12.33203125" style="71" customWidth="1"/>
    <col min="1015" max="1015" width="9.109375" style="71"/>
    <col min="1016" max="1016" width="16" style="71" customWidth="1"/>
    <col min="1017" max="1017" width="23.44140625" style="71" customWidth="1"/>
    <col min="1018" max="1018" width="10.44140625" style="71" bestFit="1" customWidth="1"/>
    <col min="1019" max="1020" width="10.109375" style="71" customWidth="1"/>
    <col min="1021" max="1021" width="26.6640625" style="71" customWidth="1"/>
    <col min="1022" max="1022" width="54.33203125" style="71" bestFit="1" customWidth="1"/>
    <col min="1023" max="1264" width="9.109375" style="71"/>
    <col min="1265" max="1265" width="8" style="71" customWidth="1"/>
    <col min="1266" max="1266" width="48.44140625" style="71" bestFit="1" customWidth="1"/>
    <col min="1267" max="1267" width="12.6640625" style="71" customWidth="1"/>
    <col min="1268" max="1268" width="9.44140625" style="71" customWidth="1"/>
    <col min="1269" max="1269" width="15.6640625" style="71" customWidth="1"/>
    <col min="1270" max="1270" width="12.33203125" style="71" customWidth="1"/>
    <col min="1271" max="1271" width="9.109375" style="71"/>
    <col min="1272" max="1272" width="16" style="71" customWidth="1"/>
    <col min="1273" max="1273" width="23.44140625" style="71" customWidth="1"/>
    <col min="1274" max="1274" width="10.44140625" style="71" bestFit="1" customWidth="1"/>
    <col min="1275" max="1276" width="10.109375" style="71" customWidth="1"/>
    <col min="1277" max="1277" width="26.6640625" style="71" customWidth="1"/>
    <col min="1278" max="1278" width="54.33203125" style="71" bestFit="1" customWidth="1"/>
    <col min="1279" max="1520" width="9.109375" style="71"/>
    <col min="1521" max="1521" width="8" style="71" customWidth="1"/>
    <col min="1522" max="1522" width="48.44140625" style="71" bestFit="1" customWidth="1"/>
    <col min="1523" max="1523" width="12.6640625" style="71" customWidth="1"/>
    <col min="1524" max="1524" width="9.44140625" style="71" customWidth="1"/>
    <col min="1525" max="1525" width="15.6640625" style="71" customWidth="1"/>
    <col min="1526" max="1526" width="12.33203125" style="71" customWidth="1"/>
    <col min="1527" max="1527" width="9.109375" style="71"/>
    <col min="1528" max="1528" width="16" style="71" customWidth="1"/>
    <col min="1529" max="1529" width="23.44140625" style="71" customWidth="1"/>
    <col min="1530" max="1530" width="10.44140625" style="71" bestFit="1" customWidth="1"/>
    <col min="1531" max="1532" width="10.109375" style="71" customWidth="1"/>
    <col min="1533" max="1533" width="26.6640625" style="71" customWidth="1"/>
    <col min="1534" max="1534" width="54.33203125" style="71" bestFit="1" customWidth="1"/>
    <col min="1535" max="1776" width="9.109375" style="71"/>
    <col min="1777" max="1777" width="8" style="71" customWidth="1"/>
    <col min="1778" max="1778" width="48.44140625" style="71" bestFit="1" customWidth="1"/>
    <col min="1779" max="1779" width="12.6640625" style="71" customWidth="1"/>
    <col min="1780" max="1780" width="9.44140625" style="71" customWidth="1"/>
    <col min="1781" max="1781" width="15.6640625" style="71" customWidth="1"/>
    <col min="1782" max="1782" width="12.33203125" style="71" customWidth="1"/>
    <col min="1783" max="1783" width="9.109375" style="71"/>
    <col min="1784" max="1784" width="16" style="71" customWidth="1"/>
    <col min="1785" max="1785" width="23.44140625" style="71" customWidth="1"/>
    <col min="1786" max="1786" width="10.44140625" style="71" bestFit="1" customWidth="1"/>
    <col min="1787" max="1788" width="10.109375" style="71" customWidth="1"/>
    <col min="1789" max="1789" width="26.6640625" style="71" customWidth="1"/>
    <col min="1790" max="1790" width="54.33203125" style="71" bestFit="1" customWidth="1"/>
    <col min="1791" max="2032" width="9.109375" style="71"/>
    <col min="2033" max="2033" width="8" style="71" customWidth="1"/>
    <col min="2034" max="2034" width="48.44140625" style="71" bestFit="1" customWidth="1"/>
    <col min="2035" max="2035" width="12.6640625" style="71" customWidth="1"/>
    <col min="2036" max="2036" width="9.44140625" style="71" customWidth="1"/>
    <col min="2037" max="2037" width="15.6640625" style="71" customWidth="1"/>
    <col min="2038" max="2038" width="12.33203125" style="71" customWidth="1"/>
    <col min="2039" max="2039" width="9.109375" style="71"/>
    <col min="2040" max="2040" width="16" style="71" customWidth="1"/>
    <col min="2041" max="2041" width="23.44140625" style="71" customWidth="1"/>
    <col min="2042" max="2042" width="10.44140625" style="71" bestFit="1" customWidth="1"/>
    <col min="2043" max="2044" width="10.109375" style="71" customWidth="1"/>
    <col min="2045" max="2045" width="26.6640625" style="71" customWidth="1"/>
    <col min="2046" max="2046" width="54.33203125" style="71" bestFit="1" customWidth="1"/>
    <col min="2047" max="2288" width="9.109375" style="71"/>
    <col min="2289" max="2289" width="8" style="71" customWidth="1"/>
    <col min="2290" max="2290" width="48.44140625" style="71" bestFit="1" customWidth="1"/>
    <col min="2291" max="2291" width="12.6640625" style="71" customWidth="1"/>
    <col min="2292" max="2292" width="9.44140625" style="71" customWidth="1"/>
    <col min="2293" max="2293" width="15.6640625" style="71" customWidth="1"/>
    <col min="2294" max="2294" width="12.33203125" style="71" customWidth="1"/>
    <col min="2295" max="2295" width="9.109375" style="71"/>
    <col min="2296" max="2296" width="16" style="71" customWidth="1"/>
    <col min="2297" max="2297" width="23.44140625" style="71" customWidth="1"/>
    <col min="2298" max="2298" width="10.44140625" style="71" bestFit="1" customWidth="1"/>
    <col min="2299" max="2300" width="10.109375" style="71" customWidth="1"/>
    <col min="2301" max="2301" width="26.6640625" style="71" customWidth="1"/>
    <col min="2302" max="2302" width="54.33203125" style="71" bestFit="1" customWidth="1"/>
    <col min="2303" max="2544" width="9.109375" style="71"/>
    <col min="2545" max="2545" width="8" style="71" customWidth="1"/>
    <col min="2546" max="2546" width="48.44140625" style="71" bestFit="1" customWidth="1"/>
    <col min="2547" max="2547" width="12.6640625" style="71" customWidth="1"/>
    <col min="2548" max="2548" width="9.44140625" style="71" customWidth="1"/>
    <col min="2549" max="2549" width="15.6640625" style="71" customWidth="1"/>
    <col min="2550" max="2550" width="12.33203125" style="71" customWidth="1"/>
    <col min="2551" max="2551" width="9.109375" style="71"/>
    <col min="2552" max="2552" width="16" style="71" customWidth="1"/>
    <col min="2553" max="2553" width="23.44140625" style="71" customWidth="1"/>
    <col min="2554" max="2554" width="10.44140625" style="71" bestFit="1" customWidth="1"/>
    <col min="2555" max="2556" width="10.109375" style="71" customWidth="1"/>
    <col min="2557" max="2557" width="26.6640625" style="71" customWidth="1"/>
    <col min="2558" max="2558" width="54.33203125" style="71" bestFit="1" customWidth="1"/>
    <col min="2559" max="2800" width="9.109375" style="71"/>
    <col min="2801" max="2801" width="8" style="71" customWidth="1"/>
    <col min="2802" max="2802" width="48.44140625" style="71" bestFit="1" customWidth="1"/>
    <col min="2803" max="2803" width="12.6640625" style="71" customWidth="1"/>
    <col min="2804" max="2804" width="9.44140625" style="71" customWidth="1"/>
    <col min="2805" max="2805" width="15.6640625" style="71" customWidth="1"/>
    <col min="2806" max="2806" width="12.33203125" style="71" customWidth="1"/>
    <col min="2807" max="2807" width="9.109375" style="71"/>
    <col min="2808" max="2808" width="16" style="71" customWidth="1"/>
    <col min="2809" max="2809" width="23.44140625" style="71" customWidth="1"/>
    <col min="2810" max="2810" width="10.44140625" style="71" bestFit="1" customWidth="1"/>
    <col min="2811" max="2812" width="10.109375" style="71" customWidth="1"/>
    <col min="2813" max="2813" width="26.6640625" style="71" customWidth="1"/>
    <col min="2814" max="2814" width="54.33203125" style="71" bestFit="1" customWidth="1"/>
    <col min="2815" max="3056" width="9.109375" style="71"/>
    <col min="3057" max="3057" width="8" style="71" customWidth="1"/>
    <col min="3058" max="3058" width="48.44140625" style="71" bestFit="1" customWidth="1"/>
    <col min="3059" max="3059" width="12.6640625" style="71" customWidth="1"/>
    <col min="3060" max="3060" width="9.44140625" style="71" customWidth="1"/>
    <col min="3061" max="3061" width="15.6640625" style="71" customWidth="1"/>
    <col min="3062" max="3062" width="12.33203125" style="71" customWidth="1"/>
    <col min="3063" max="3063" width="9.109375" style="71"/>
    <col min="3064" max="3064" width="16" style="71" customWidth="1"/>
    <col min="3065" max="3065" width="23.44140625" style="71" customWidth="1"/>
    <col min="3066" max="3066" width="10.44140625" style="71" bestFit="1" customWidth="1"/>
    <col min="3067" max="3068" width="10.109375" style="71" customWidth="1"/>
    <col min="3069" max="3069" width="26.6640625" style="71" customWidth="1"/>
    <col min="3070" max="3070" width="54.33203125" style="71" bestFit="1" customWidth="1"/>
    <col min="3071" max="3312" width="9.109375" style="71"/>
    <col min="3313" max="3313" width="8" style="71" customWidth="1"/>
    <col min="3314" max="3314" width="48.44140625" style="71" bestFit="1" customWidth="1"/>
    <col min="3315" max="3315" width="12.6640625" style="71" customWidth="1"/>
    <col min="3316" max="3316" width="9.44140625" style="71" customWidth="1"/>
    <col min="3317" max="3317" width="15.6640625" style="71" customWidth="1"/>
    <col min="3318" max="3318" width="12.33203125" style="71" customWidth="1"/>
    <col min="3319" max="3319" width="9.109375" style="71"/>
    <col min="3320" max="3320" width="16" style="71" customWidth="1"/>
    <col min="3321" max="3321" width="23.44140625" style="71" customWidth="1"/>
    <col min="3322" max="3322" width="10.44140625" style="71" bestFit="1" customWidth="1"/>
    <col min="3323" max="3324" width="10.109375" style="71" customWidth="1"/>
    <col min="3325" max="3325" width="26.6640625" style="71" customWidth="1"/>
    <col min="3326" max="3326" width="54.33203125" style="71" bestFit="1" customWidth="1"/>
    <col min="3327" max="3568" width="9.109375" style="71"/>
    <col min="3569" max="3569" width="8" style="71" customWidth="1"/>
    <col min="3570" max="3570" width="48.44140625" style="71" bestFit="1" customWidth="1"/>
    <col min="3571" max="3571" width="12.6640625" style="71" customWidth="1"/>
    <col min="3572" max="3572" width="9.44140625" style="71" customWidth="1"/>
    <col min="3573" max="3573" width="15.6640625" style="71" customWidth="1"/>
    <col min="3574" max="3574" width="12.33203125" style="71" customWidth="1"/>
    <col min="3575" max="3575" width="9.109375" style="71"/>
    <col min="3576" max="3576" width="16" style="71" customWidth="1"/>
    <col min="3577" max="3577" width="23.44140625" style="71" customWidth="1"/>
    <col min="3578" max="3578" width="10.44140625" style="71" bestFit="1" customWidth="1"/>
    <col min="3579" max="3580" width="10.109375" style="71" customWidth="1"/>
    <col min="3581" max="3581" width="26.6640625" style="71" customWidth="1"/>
    <col min="3582" max="3582" width="54.33203125" style="71" bestFit="1" customWidth="1"/>
    <col min="3583" max="3824" width="9.109375" style="71"/>
    <col min="3825" max="3825" width="8" style="71" customWidth="1"/>
    <col min="3826" max="3826" width="48.44140625" style="71" bestFit="1" customWidth="1"/>
    <col min="3827" max="3827" width="12.6640625" style="71" customWidth="1"/>
    <col min="3828" max="3828" width="9.44140625" style="71" customWidth="1"/>
    <col min="3829" max="3829" width="15.6640625" style="71" customWidth="1"/>
    <col min="3830" max="3830" width="12.33203125" style="71" customWidth="1"/>
    <col min="3831" max="3831" width="9.109375" style="71"/>
    <col min="3832" max="3832" width="16" style="71" customWidth="1"/>
    <col min="3833" max="3833" width="23.44140625" style="71" customWidth="1"/>
    <col min="3834" max="3834" width="10.44140625" style="71" bestFit="1" customWidth="1"/>
    <col min="3835" max="3836" width="10.109375" style="71" customWidth="1"/>
    <col min="3837" max="3837" width="26.6640625" style="71" customWidth="1"/>
    <col min="3838" max="3838" width="54.33203125" style="71" bestFit="1" customWidth="1"/>
    <col min="3839" max="4080" width="9.109375" style="71"/>
    <col min="4081" max="4081" width="8" style="71" customWidth="1"/>
    <col min="4082" max="4082" width="48.44140625" style="71" bestFit="1" customWidth="1"/>
    <col min="4083" max="4083" width="12.6640625" style="71" customWidth="1"/>
    <col min="4084" max="4084" width="9.44140625" style="71" customWidth="1"/>
    <col min="4085" max="4085" width="15.6640625" style="71" customWidth="1"/>
    <col min="4086" max="4086" width="12.33203125" style="71" customWidth="1"/>
    <col min="4087" max="4087" width="9.109375" style="71"/>
    <col min="4088" max="4088" width="16" style="71" customWidth="1"/>
    <col min="4089" max="4089" width="23.44140625" style="71" customWidth="1"/>
    <col min="4090" max="4090" width="10.44140625" style="71" bestFit="1" customWidth="1"/>
    <col min="4091" max="4092" width="10.109375" style="71" customWidth="1"/>
    <col min="4093" max="4093" width="26.6640625" style="71" customWidth="1"/>
    <col min="4094" max="4094" width="54.33203125" style="71" bestFit="1" customWidth="1"/>
    <col min="4095" max="4336" width="9.109375" style="71"/>
    <col min="4337" max="4337" width="8" style="71" customWidth="1"/>
    <col min="4338" max="4338" width="48.44140625" style="71" bestFit="1" customWidth="1"/>
    <col min="4339" max="4339" width="12.6640625" style="71" customWidth="1"/>
    <col min="4340" max="4340" width="9.44140625" style="71" customWidth="1"/>
    <col min="4341" max="4341" width="15.6640625" style="71" customWidth="1"/>
    <col min="4342" max="4342" width="12.33203125" style="71" customWidth="1"/>
    <col min="4343" max="4343" width="9.109375" style="71"/>
    <col min="4344" max="4344" width="16" style="71" customWidth="1"/>
    <col min="4345" max="4345" width="23.44140625" style="71" customWidth="1"/>
    <col min="4346" max="4346" width="10.44140625" style="71" bestFit="1" customWidth="1"/>
    <col min="4347" max="4348" width="10.109375" style="71" customWidth="1"/>
    <col min="4349" max="4349" width="26.6640625" style="71" customWidth="1"/>
    <col min="4350" max="4350" width="54.33203125" style="71" bestFit="1" customWidth="1"/>
    <col min="4351" max="4592" width="9.109375" style="71"/>
    <col min="4593" max="4593" width="8" style="71" customWidth="1"/>
    <col min="4594" max="4594" width="48.44140625" style="71" bestFit="1" customWidth="1"/>
    <col min="4595" max="4595" width="12.6640625" style="71" customWidth="1"/>
    <col min="4596" max="4596" width="9.44140625" style="71" customWidth="1"/>
    <col min="4597" max="4597" width="15.6640625" style="71" customWidth="1"/>
    <col min="4598" max="4598" width="12.33203125" style="71" customWidth="1"/>
    <col min="4599" max="4599" width="9.109375" style="71"/>
    <col min="4600" max="4600" width="16" style="71" customWidth="1"/>
    <col min="4601" max="4601" width="23.44140625" style="71" customWidth="1"/>
    <col min="4602" max="4602" width="10.44140625" style="71" bestFit="1" customWidth="1"/>
    <col min="4603" max="4604" width="10.109375" style="71" customWidth="1"/>
    <col min="4605" max="4605" width="26.6640625" style="71" customWidth="1"/>
    <col min="4606" max="4606" width="54.33203125" style="71" bestFit="1" customWidth="1"/>
    <col min="4607" max="4848" width="9.109375" style="71"/>
    <col min="4849" max="4849" width="8" style="71" customWidth="1"/>
    <col min="4850" max="4850" width="48.44140625" style="71" bestFit="1" customWidth="1"/>
    <col min="4851" max="4851" width="12.6640625" style="71" customWidth="1"/>
    <col min="4852" max="4852" width="9.44140625" style="71" customWidth="1"/>
    <col min="4853" max="4853" width="15.6640625" style="71" customWidth="1"/>
    <col min="4854" max="4854" width="12.33203125" style="71" customWidth="1"/>
    <col min="4855" max="4855" width="9.109375" style="71"/>
    <col min="4856" max="4856" width="16" style="71" customWidth="1"/>
    <col min="4857" max="4857" width="23.44140625" style="71" customWidth="1"/>
    <col min="4858" max="4858" width="10.44140625" style="71" bestFit="1" customWidth="1"/>
    <col min="4859" max="4860" width="10.109375" style="71" customWidth="1"/>
    <col min="4861" max="4861" width="26.6640625" style="71" customWidth="1"/>
    <col min="4862" max="4862" width="54.33203125" style="71" bestFit="1" customWidth="1"/>
    <col min="4863" max="5104" width="9.109375" style="71"/>
    <col min="5105" max="5105" width="8" style="71" customWidth="1"/>
    <col min="5106" max="5106" width="48.44140625" style="71" bestFit="1" customWidth="1"/>
    <col min="5107" max="5107" width="12.6640625" style="71" customWidth="1"/>
    <col min="5108" max="5108" width="9.44140625" style="71" customWidth="1"/>
    <col min="5109" max="5109" width="15.6640625" style="71" customWidth="1"/>
    <col min="5110" max="5110" width="12.33203125" style="71" customWidth="1"/>
    <col min="5111" max="5111" width="9.109375" style="71"/>
    <col min="5112" max="5112" width="16" style="71" customWidth="1"/>
    <col min="5113" max="5113" width="23.44140625" style="71" customWidth="1"/>
    <col min="5114" max="5114" width="10.44140625" style="71" bestFit="1" customWidth="1"/>
    <col min="5115" max="5116" width="10.109375" style="71" customWidth="1"/>
    <col min="5117" max="5117" width="26.6640625" style="71" customWidth="1"/>
    <col min="5118" max="5118" width="54.33203125" style="71" bestFit="1" customWidth="1"/>
    <col min="5119" max="5360" width="9.109375" style="71"/>
    <col min="5361" max="5361" width="8" style="71" customWidth="1"/>
    <col min="5362" max="5362" width="48.44140625" style="71" bestFit="1" customWidth="1"/>
    <col min="5363" max="5363" width="12.6640625" style="71" customWidth="1"/>
    <col min="5364" max="5364" width="9.44140625" style="71" customWidth="1"/>
    <col min="5365" max="5365" width="15.6640625" style="71" customWidth="1"/>
    <col min="5366" max="5366" width="12.33203125" style="71" customWidth="1"/>
    <col min="5367" max="5367" width="9.109375" style="71"/>
    <col min="5368" max="5368" width="16" style="71" customWidth="1"/>
    <col min="5369" max="5369" width="23.44140625" style="71" customWidth="1"/>
    <col min="5370" max="5370" width="10.44140625" style="71" bestFit="1" customWidth="1"/>
    <col min="5371" max="5372" width="10.109375" style="71" customWidth="1"/>
    <col min="5373" max="5373" width="26.6640625" style="71" customWidth="1"/>
    <col min="5374" max="5374" width="54.33203125" style="71" bestFit="1" customWidth="1"/>
    <col min="5375" max="5616" width="9.109375" style="71"/>
    <col min="5617" max="5617" width="8" style="71" customWidth="1"/>
    <col min="5618" max="5618" width="48.44140625" style="71" bestFit="1" customWidth="1"/>
    <col min="5619" max="5619" width="12.6640625" style="71" customWidth="1"/>
    <col min="5620" max="5620" width="9.44140625" style="71" customWidth="1"/>
    <col min="5621" max="5621" width="15.6640625" style="71" customWidth="1"/>
    <col min="5622" max="5622" width="12.33203125" style="71" customWidth="1"/>
    <col min="5623" max="5623" width="9.109375" style="71"/>
    <col min="5624" max="5624" width="16" style="71" customWidth="1"/>
    <col min="5625" max="5625" width="23.44140625" style="71" customWidth="1"/>
    <col min="5626" max="5626" width="10.44140625" style="71" bestFit="1" customWidth="1"/>
    <col min="5627" max="5628" width="10.109375" style="71" customWidth="1"/>
    <col min="5629" max="5629" width="26.6640625" style="71" customWidth="1"/>
    <col min="5630" max="5630" width="54.33203125" style="71" bestFit="1" customWidth="1"/>
    <col min="5631" max="5872" width="9.109375" style="71"/>
    <col min="5873" max="5873" width="8" style="71" customWidth="1"/>
    <col min="5874" max="5874" width="48.44140625" style="71" bestFit="1" customWidth="1"/>
    <col min="5875" max="5875" width="12.6640625" style="71" customWidth="1"/>
    <col min="5876" max="5876" width="9.44140625" style="71" customWidth="1"/>
    <col min="5877" max="5877" width="15.6640625" style="71" customWidth="1"/>
    <col min="5878" max="5878" width="12.33203125" style="71" customWidth="1"/>
    <col min="5879" max="5879" width="9.109375" style="71"/>
    <col min="5880" max="5880" width="16" style="71" customWidth="1"/>
    <col min="5881" max="5881" width="23.44140625" style="71" customWidth="1"/>
    <col min="5882" max="5882" width="10.44140625" style="71" bestFit="1" customWidth="1"/>
    <col min="5883" max="5884" width="10.109375" style="71" customWidth="1"/>
    <col min="5885" max="5885" width="26.6640625" style="71" customWidth="1"/>
    <col min="5886" max="5886" width="54.33203125" style="71" bestFit="1" customWidth="1"/>
    <col min="5887" max="6128" width="9.109375" style="71"/>
    <col min="6129" max="6129" width="8" style="71" customWidth="1"/>
    <col min="6130" max="6130" width="48.44140625" style="71" bestFit="1" customWidth="1"/>
    <col min="6131" max="6131" width="12.6640625" style="71" customWidth="1"/>
    <col min="6132" max="6132" width="9.44140625" style="71" customWidth="1"/>
    <col min="6133" max="6133" width="15.6640625" style="71" customWidth="1"/>
    <col min="6134" max="6134" width="12.33203125" style="71" customWidth="1"/>
    <col min="6135" max="6135" width="9.109375" style="71"/>
    <col min="6136" max="6136" width="16" style="71" customWidth="1"/>
    <col min="6137" max="6137" width="23.44140625" style="71" customWidth="1"/>
    <col min="6138" max="6138" width="10.44140625" style="71" bestFit="1" customWidth="1"/>
    <col min="6139" max="6140" width="10.109375" style="71" customWidth="1"/>
    <col min="6141" max="6141" width="26.6640625" style="71" customWidth="1"/>
    <col min="6142" max="6142" width="54.33203125" style="71" bestFit="1" customWidth="1"/>
    <col min="6143" max="6384" width="9.109375" style="71"/>
    <col min="6385" max="6385" width="8" style="71" customWidth="1"/>
    <col min="6386" max="6386" width="48.44140625" style="71" bestFit="1" customWidth="1"/>
    <col min="6387" max="6387" width="12.6640625" style="71" customWidth="1"/>
    <col min="6388" max="6388" width="9.44140625" style="71" customWidth="1"/>
    <col min="6389" max="6389" width="15.6640625" style="71" customWidth="1"/>
    <col min="6390" max="6390" width="12.33203125" style="71" customWidth="1"/>
    <col min="6391" max="6391" width="9.109375" style="71"/>
    <col min="6392" max="6392" width="16" style="71" customWidth="1"/>
    <col min="6393" max="6393" width="23.44140625" style="71" customWidth="1"/>
    <col min="6394" max="6394" width="10.44140625" style="71" bestFit="1" customWidth="1"/>
    <col min="6395" max="6396" width="10.109375" style="71" customWidth="1"/>
    <col min="6397" max="6397" width="26.6640625" style="71" customWidth="1"/>
    <col min="6398" max="6398" width="54.33203125" style="71" bestFit="1" customWidth="1"/>
    <col min="6399" max="6640" width="9.109375" style="71"/>
    <col min="6641" max="6641" width="8" style="71" customWidth="1"/>
    <col min="6642" max="6642" width="48.44140625" style="71" bestFit="1" customWidth="1"/>
    <col min="6643" max="6643" width="12.6640625" style="71" customWidth="1"/>
    <col min="6644" max="6644" width="9.44140625" style="71" customWidth="1"/>
    <col min="6645" max="6645" width="15.6640625" style="71" customWidth="1"/>
    <col min="6646" max="6646" width="12.33203125" style="71" customWidth="1"/>
    <col min="6647" max="6647" width="9.109375" style="71"/>
    <col min="6648" max="6648" width="16" style="71" customWidth="1"/>
    <col min="6649" max="6649" width="23.44140625" style="71" customWidth="1"/>
    <col min="6650" max="6650" width="10.44140625" style="71" bestFit="1" customWidth="1"/>
    <col min="6651" max="6652" width="10.109375" style="71" customWidth="1"/>
    <col min="6653" max="6653" width="26.6640625" style="71" customWidth="1"/>
    <col min="6654" max="6654" width="54.33203125" style="71" bestFit="1" customWidth="1"/>
    <col min="6655" max="6896" width="9.109375" style="71"/>
    <col min="6897" max="6897" width="8" style="71" customWidth="1"/>
    <col min="6898" max="6898" width="48.44140625" style="71" bestFit="1" customWidth="1"/>
    <col min="6899" max="6899" width="12.6640625" style="71" customWidth="1"/>
    <col min="6900" max="6900" width="9.44140625" style="71" customWidth="1"/>
    <col min="6901" max="6901" width="15.6640625" style="71" customWidth="1"/>
    <col min="6902" max="6902" width="12.33203125" style="71" customWidth="1"/>
    <col min="6903" max="6903" width="9.109375" style="71"/>
    <col min="6904" max="6904" width="16" style="71" customWidth="1"/>
    <col min="6905" max="6905" width="23.44140625" style="71" customWidth="1"/>
    <col min="6906" max="6906" width="10.44140625" style="71" bestFit="1" customWidth="1"/>
    <col min="6907" max="6908" width="10.109375" style="71" customWidth="1"/>
    <col min="6909" max="6909" width="26.6640625" style="71" customWidth="1"/>
    <col min="6910" max="6910" width="54.33203125" style="71" bestFit="1" customWidth="1"/>
    <col min="6911" max="7152" width="9.109375" style="71"/>
    <col min="7153" max="7153" width="8" style="71" customWidth="1"/>
    <col min="7154" max="7154" width="48.44140625" style="71" bestFit="1" customWidth="1"/>
    <col min="7155" max="7155" width="12.6640625" style="71" customWidth="1"/>
    <col min="7156" max="7156" width="9.44140625" style="71" customWidth="1"/>
    <col min="7157" max="7157" width="15.6640625" style="71" customWidth="1"/>
    <col min="7158" max="7158" width="12.33203125" style="71" customWidth="1"/>
    <col min="7159" max="7159" width="9.109375" style="71"/>
    <col min="7160" max="7160" width="16" style="71" customWidth="1"/>
    <col min="7161" max="7161" width="23.44140625" style="71" customWidth="1"/>
    <col min="7162" max="7162" width="10.44140625" style="71" bestFit="1" customWidth="1"/>
    <col min="7163" max="7164" width="10.109375" style="71" customWidth="1"/>
    <col min="7165" max="7165" width="26.6640625" style="71" customWidth="1"/>
    <col min="7166" max="7166" width="54.33203125" style="71" bestFit="1" customWidth="1"/>
    <col min="7167" max="7408" width="9.109375" style="71"/>
    <col min="7409" max="7409" width="8" style="71" customWidth="1"/>
    <col min="7410" max="7410" width="48.44140625" style="71" bestFit="1" customWidth="1"/>
    <col min="7411" max="7411" width="12.6640625" style="71" customWidth="1"/>
    <col min="7412" max="7412" width="9.44140625" style="71" customWidth="1"/>
    <col min="7413" max="7413" width="15.6640625" style="71" customWidth="1"/>
    <col min="7414" max="7414" width="12.33203125" style="71" customWidth="1"/>
    <col min="7415" max="7415" width="9.109375" style="71"/>
    <col min="7416" max="7416" width="16" style="71" customWidth="1"/>
    <col min="7417" max="7417" width="23.44140625" style="71" customWidth="1"/>
    <col min="7418" max="7418" width="10.44140625" style="71" bestFit="1" customWidth="1"/>
    <col min="7419" max="7420" width="10.109375" style="71" customWidth="1"/>
    <col min="7421" max="7421" width="26.6640625" style="71" customWidth="1"/>
    <col min="7422" max="7422" width="54.33203125" style="71" bestFit="1" customWidth="1"/>
    <col min="7423" max="7664" width="9.109375" style="71"/>
    <col min="7665" max="7665" width="8" style="71" customWidth="1"/>
    <col min="7666" max="7666" width="48.44140625" style="71" bestFit="1" customWidth="1"/>
    <col min="7667" max="7667" width="12.6640625" style="71" customWidth="1"/>
    <col min="7668" max="7668" width="9.44140625" style="71" customWidth="1"/>
    <col min="7669" max="7669" width="15.6640625" style="71" customWidth="1"/>
    <col min="7670" max="7670" width="12.33203125" style="71" customWidth="1"/>
    <col min="7671" max="7671" width="9.109375" style="71"/>
    <col min="7672" max="7672" width="16" style="71" customWidth="1"/>
    <col min="7673" max="7673" width="23.44140625" style="71" customWidth="1"/>
    <col min="7674" max="7674" width="10.44140625" style="71" bestFit="1" customWidth="1"/>
    <col min="7675" max="7676" width="10.109375" style="71" customWidth="1"/>
    <col min="7677" max="7677" width="26.6640625" style="71" customWidth="1"/>
    <col min="7678" max="7678" width="54.33203125" style="71" bestFit="1" customWidth="1"/>
    <col min="7679" max="7920" width="9.109375" style="71"/>
    <col min="7921" max="7921" width="8" style="71" customWidth="1"/>
    <col min="7922" max="7922" width="48.44140625" style="71" bestFit="1" customWidth="1"/>
    <col min="7923" max="7923" width="12.6640625" style="71" customWidth="1"/>
    <col min="7924" max="7924" width="9.44140625" style="71" customWidth="1"/>
    <col min="7925" max="7925" width="15.6640625" style="71" customWidth="1"/>
    <col min="7926" max="7926" width="12.33203125" style="71" customWidth="1"/>
    <col min="7927" max="7927" width="9.109375" style="71"/>
    <col min="7928" max="7928" width="16" style="71" customWidth="1"/>
    <col min="7929" max="7929" width="23.44140625" style="71" customWidth="1"/>
    <col min="7930" max="7930" width="10.44140625" style="71" bestFit="1" customWidth="1"/>
    <col min="7931" max="7932" width="10.109375" style="71" customWidth="1"/>
    <col min="7933" max="7933" width="26.6640625" style="71" customWidth="1"/>
    <col min="7934" max="7934" width="54.33203125" style="71" bestFit="1" customWidth="1"/>
    <col min="7935" max="8176" width="9.109375" style="71"/>
    <col min="8177" max="8177" width="8" style="71" customWidth="1"/>
    <col min="8178" max="8178" width="48.44140625" style="71" bestFit="1" customWidth="1"/>
    <col min="8179" max="8179" width="12.6640625" style="71" customWidth="1"/>
    <col min="8180" max="8180" width="9.44140625" style="71" customWidth="1"/>
    <col min="8181" max="8181" width="15.6640625" style="71" customWidth="1"/>
    <col min="8182" max="8182" width="12.33203125" style="71" customWidth="1"/>
    <col min="8183" max="8183" width="9.109375" style="71"/>
    <col min="8184" max="8184" width="16" style="71" customWidth="1"/>
    <col min="8185" max="8185" width="23.44140625" style="71" customWidth="1"/>
    <col min="8186" max="8186" width="10.44140625" style="71" bestFit="1" customWidth="1"/>
    <col min="8187" max="8188" width="10.109375" style="71" customWidth="1"/>
    <col min="8189" max="8189" width="26.6640625" style="71" customWidth="1"/>
    <col min="8190" max="8190" width="54.33203125" style="71" bestFit="1" customWidth="1"/>
    <col min="8191" max="8432" width="9.109375" style="71"/>
    <col min="8433" max="8433" width="8" style="71" customWidth="1"/>
    <col min="8434" max="8434" width="48.44140625" style="71" bestFit="1" customWidth="1"/>
    <col min="8435" max="8435" width="12.6640625" style="71" customWidth="1"/>
    <col min="8436" max="8436" width="9.44140625" style="71" customWidth="1"/>
    <col min="8437" max="8437" width="15.6640625" style="71" customWidth="1"/>
    <col min="8438" max="8438" width="12.33203125" style="71" customWidth="1"/>
    <col min="8439" max="8439" width="9.109375" style="71"/>
    <col min="8440" max="8440" width="16" style="71" customWidth="1"/>
    <col min="8441" max="8441" width="23.44140625" style="71" customWidth="1"/>
    <col min="8442" max="8442" width="10.44140625" style="71" bestFit="1" customWidth="1"/>
    <col min="8443" max="8444" width="10.109375" style="71" customWidth="1"/>
    <col min="8445" max="8445" width="26.6640625" style="71" customWidth="1"/>
    <col min="8446" max="8446" width="54.33203125" style="71" bestFit="1" customWidth="1"/>
    <col min="8447" max="8688" width="9.109375" style="71"/>
    <col min="8689" max="8689" width="8" style="71" customWidth="1"/>
    <col min="8690" max="8690" width="48.44140625" style="71" bestFit="1" customWidth="1"/>
    <col min="8691" max="8691" width="12.6640625" style="71" customWidth="1"/>
    <col min="8692" max="8692" width="9.44140625" style="71" customWidth="1"/>
    <col min="8693" max="8693" width="15.6640625" style="71" customWidth="1"/>
    <col min="8694" max="8694" width="12.33203125" style="71" customWidth="1"/>
    <col min="8695" max="8695" width="9.109375" style="71"/>
    <col min="8696" max="8696" width="16" style="71" customWidth="1"/>
    <col min="8697" max="8697" width="23.44140625" style="71" customWidth="1"/>
    <col min="8698" max="8698" width="10.44140625" style="71" bestFit="1" customWidth="1"/>
    <col min="8699" max="8700" width="10.109375" style="71" customWidth="1"/>
    <col min="8701" max="8701" width="26.6640625" style="71" customWidth="1"/>
    <col min="8702" max="8702" width="54.33203125" style="71" bestFit="1" customWidth="1"/>
    <col min="8703" max="8944" width="9.109375" style="71"/>
    <col min="8945" max="8945" width="8" style="71" customWidth="1"/>
    <col min="8946" max="8946" width="48.44140625" style="71" bestFit="1" customWidth="1"/>
    <col min="8947" max="8947" width="12.6640625" style="71" customWidth="1"/>
    <col min="8948" max="8948" width="9.44140625" style="71" customWidth="1"/>
    <col min="8949" max="8949" width="15.6640625" style="71" customWidth="1"/>
    <col min="8950" max="8950" width="12.33203125" style="71" customWidth="1"/>
    <col min="8951" max="8951" width="9.109375" style="71"/>
    <col min="8952" max="8952" width="16" style="71" customWidth="1"/>
    <col min="8953" max="8953" width="23.44140625" style="71" customWidth="1"/>
    <col min="8954" max="8954" width="10.44140625" style="71" bestFit="1" customWidth="1"/>
    <col min="8955" max="8956" width="10.109375" style="71" customWidth="1"/>
    <col min="8957" max="8957" width="26.6640625" style="71" customWidth="1"/>
    <col min="8958" max="8958" width="54.33203125" style="71" bestFit="1" customWidth="1"/>
    <col min="8959" max="9200" width="9.109375" style="71"/>
    <col min="9201" max="9201" width="8" style="71" customWidth="1"/>
    <col min="9202" max="9202" width="48.44140625" style="71" bestFit="1" customWidth="1"/>
    <col min="9203" max="9203" width="12.6640625" style="71" customWidth="1"/>
    <col min="9204" max="9204" width="9.44140625" style="71" customWidth="1"/>
    <col min="9205" max="9205" width="15.6640625" style="71" customWidth="1"/>
    <col min="9206" max="9206" width="12.33203125" style="71" customWidth="1"/>
    <col min="9207" max="9207" width="9.109375" style="71"/>
    <col min="9208" max="9208" width="16" style="71" customWidth="1"/>
    <col min="9209" max="9209" width="23.44140625" style="71" customWidth="1"/>
    <col min="9210" max="9210" width="10.44140625" style="71" bestFit="1" customWidth="1"/>
    <col min="9211" max="9212" width="10.109375" style="71" customWidth="1"/>
    <col min="9213" max="9213" width="26.6640625" style="71" customWidth="1"/>
    <col min="9214" max="9214" width="54.33203125" style="71" bestFit="1" customWidth="1"/>
    <col min="9215" max="9456" width="9.109375" style="71"/>
    <col min="9457" max="9457" width="8" style="71" customWidth="1"/>
    <col min="9458" max="9458" width="48.44140625" style="71" bestFit="1" customWidth="1"/>
    <col min="9459" max="9459" width="12.6640625" style="71" customWidth="1"/>
    <col min="9460" max="9460" width="9.44140625" style="71" customWidth="1"/>
    <col min="9461" max="9461" width="15.6640625" style="71" customWidth="1"/>
    <col min="9462" max="9462" width="12.33203125" style="71" customWidth="1"/>
    <col min="9463" max="9463" width="9.109375" style="71"/>
    <col min="9464" max="9464" width="16" style="71" customWidth="1"/>
    <col min="9465" max="9465" width="23.44140625" style="71" customWidth="1"/>
    <col min="9466" max="9466" width="10.44140625" style="71" bestFit="1" customWidth="1"/>
    <col min="9467" max="9468" width="10.109375" style="71" customWidth="1"/>
    <col min="9469" max="9469" width="26.6640625" style="71" customWidth="1"/>
    <col min="9470" max="9470" width="54.33203125" style="71" bestFit="1" customWidth="1"/>
    <col min="9471" max="9712" width="9.109375" style="71"/>
    <col min="9713" max="9713" width="8" style="71" customWidth="1"/>
    <col min="9714" max="9714" width="48.44140625" style="71" bestFit="1" customWidth="1"/>
    <col min="9715" max="9715" width="12.6640625" style="71" customWidth="1"/>
    <col min="9716" max="9716" width="9.44140625" style="71" customWidth="1"/>
    <col min="9717" max="9717" width="15.6640625" style="71" customWidth="1"/>
    <col min="9718" max="9718" width="12.33203125" style="71" customWidth="1"/>
    <col min="9719" max="9719" width="9.109375" style="71"/>
    <col min="9720" max="9720" width="16" style="71" customWidth="1"/>
    <col min="9721" max="9721" width="23.44140625" style="71" customWidth="1"/>
    <col min="9722" max="9722" width="10.44140625" style="71" bestFit="1" customWidth="1"/>
    <col min="9723" max="9724" width="10.109375" style="71" customWidth="1"/>
    <col min="9725" max="9725" width="26.6640625" style="71" customWidth="1"/>
    <col min="9726" max="9726" width="54.33203125" style="71" bestFit="1" customWidth="1"/>
    <col min="9727" max="9968" width="9.109375" style="71"/>
    <col min="9969" max="9969" width="8" style="71" customWidth="1"/>
    <col min="9970" max="9970" width="48.44140625" style="71" bestFit="1" customWidth="1"/>
    <col min="9971" max="9971" width="12.6640625" style="71" customWidth="1"/>
    <col min="9972" max="9972" width="9.44140625" style="71" customWidth="1"/>
    <col min="9973" max="9973" width="15.6640625" style="71" customWidth="1"/>
    <col min="9974" max="9974" width="12.33203125" style="71" customWidth="1"/>
    <col min="9975" max="9975" width="9.109375" style="71"/>
    <col min="9976" max="9976" width="16" style="71" customWidth="1"/>
    <col min="9977" max="9977" width="23.44140625" style="71" customWidth="1"/>
    <col min="9978" max="9978" width="10.44140625" style="71" bestFit="1" customWidth="1"/>
    <col min="9979" max="9980" width="10.109375" style="71" customWidth="1"/>
    <col min="9981" max="9981" width="26.6640625" style="71" customWidth="1"/>
    <col min="9982" max="9982" width="54.33203125" style="71" bestFit="1" customWidth="1"/>
    <col min="9983" max="10224" width="9.109375" style="71"/>
    <col min="10225" max="10225" width="8" style="71" customWidth="1"/>
    <col min="10226" max="10226" width="48.44140625" style="71" bestFit="1" customWidth="1"/>
    <col min="10227" max="10227" width="12.6640625" style="71" customWidth="1"/>
    <col min="10228" max="10228" width="9.44140625" style="71" customWidth="1"/>
    <col min="10229" max="10229" width="15.6640625" style="71" customWidth="1"/>
    <col min="10230" max="10230" width="12.33203125" style="71" customWidth="1"/>
    <col min="10231" max="10231" width="9.109375" style="71"/>
    <col min="10232" max="10232" width="16" style="71" customWidth="1"/>
    <col min="10233" max="10233" width="23.44140625" style="71" customWidth="1"/>
    <col min="10234" max="10234" width="10.44140625" style="71" bestFit="1" customWidth="1"/>
    <col min="10235" max="10236" width="10.109375" style="71" customWidth="1"/>
    <col min="10237" max="10237" width="26.6640625" style="71" customWidth="1"/>
    <col min="10238" max="10238" width="54.33203125" style="71" bestFit="1" customWidth="1"/>
    <col min="10239" max="10480" width="9.109375" style="71"/>
    <col min="10481" max="10481" width="8" style="71" customWidth="1"/>
    <col min="10482" max="10482" width="48.44140625" style="71" bestFit="1" customWidth="1"/>
    <col min="10483" max="10483" width="12.6640625" style="71" customWidth="1"/>
    <col min="10484" max="10484" width="9.44140625" style="71" customWidth="1"/>
    <col min="10485" max="10485" width="15.6640625" style="71" customWidth="1"/>
    <col min="10486" max="10486" width="12.33203125" style="71" customWidth="1"/>
    <col min="10487" max="10487" width="9.109375" style="71"/>
    <col min="10488" max="10488" width="16" style="71" customWidth="1"/>
    <col min="10489" max="10489" width="23.44140625" style="71" customWidth="1"/>
    <col min="10490" max="10490" width="10.44140625" style="71" bestFit="1" customWidth="1"/>
    <col min="10491" max="10492" width="10.109375" style="71" customWidth="1"/>
    <col min="10493" max="10493" width="26.6640625" style="71" customWidth="1"/>
    <col min="10494" max="10494" width="54.33203125" style="71" bestFit="1" customWidth="1"/>
    <col min="10495" max="10736" width="9.109375" style="71"/>
    <col min="10737" max="10737" width="8" style="71" customWidth="1"/>
    <col min="10738" max="10738" width="48.44140625" style="71" bestFit="1" customWidth="1"/>
    <col min="10739" max="10739" width="12.6640625" style="71" customWidth="1"/>
    <col min="10740" max="10740" width="9.44140625" style="71" customWidth="1"/>
    <col min="10741" max="10741" width="15.6640625" style="71" customWidth="1"/>
    <col min="10742" max="10742" width="12.33203125" style="71" customWidth="1"/>
    <col min="10743" max="10743" width="9.109375" style="71"/>
    <col min="10744" max="10744" width="16" style="71" customWidth="1"/>
    <col min="10745" max="10745" width="23.44140625" style="71" customWidth="1"/>
    <col min="10746" max="10746" width="10.44140625" style="71" bestFit="1" customWidth="1"/>
    <col min="10747" max="10748" width="10.109375" style="71" customWidth="1"/>
    <col min="10749" max="10749" width="26.6640625" style="71" customWidth="1"/>
    <col min="10750" max="10750" width="54.33203125" style="71" bestFit="1" customWidth="1"/>
    <col min="10751" max="10992" width="9.109375" style="71"/>
    <col min="10993" max="10993" width="8" style="71" customWidth="1"/>
    <col min="10994" max="10994" width="48.44140625" style="71" bestFit="1" customWidth="1"/>
    <col min="10995" max="10995" width="12.6640625" style="71" customWidth="1"/>
    <col min="10996" max="10996" width="9.44140625" style="71" customWidth="1"/>
    <col min="10997" max="10997" width="15.6640625" style="71" customWidth="1"/>
    <col min="10998" max="10998" width="12.33203125" style="71" customWidth="1"/>
    <col min="10999" max="10999" width="9.109375" style="71"/>
    <col min="11000" max="11000" width="16" style="71" customWidth="1"/>
    <col min="11001" max="11001" width="23.44140625" style="71" customWidth="1"/>
    <col min="11002" max="11002" width="10.44140625" style="71" bestFit="1" customWidth="1"/>
    <col min="11003" max="11004" width="10.109375" style="71" customWidth="1"/>
    <col min="11005" max="11005" width="26.6640625" style="71" customWidth="1"/>
    <col min="11006" max="11006" width="54.33203125" style="71" bestFit="1" customWidth="1"/>
    <col min="11007" max="11248" width="9.109375" style="71"/>
    <col min="11249" max="11249" width="8" style="71" customWidth="1"/>
    <col min="11250" max="11250" width="48.44140625" style="71" bestFit="1" customWidth="1"/>
    <col min="11251" max="11251" width="12.6640625" style="71" customWidth="1"/>
    <col min="11252" max="11252" width="9.44140625" style="71" customWidth="1"/>
    <col min="11253" max="11253" width="15.6640625" style="71" customWidth="1"/>
    <col min="11254" max="11254" width="12.33203125" style="71" customWidth="1"/>
    <col min="11255" max="11255" width="9.109375" style="71"/>
    <col min="11256" max="11256" width="16" style="71" customWidth="1"/>
    <col min="11257" max="11257" width="23.44140625" style="71" customWidth="1"/>
    <col min="11258" max="11258" width="10.44140625" style="71" bestFit="1" customWidth="1"/>
    <col min="11259" max="11260" width="10.109375" style="71" customWidth="1"/>
    <col min="11261" max="11261" width="26.6640625" style="71" customWidth="1"/>
    <col min="11262" max="11262" width="54.33203125" style="71" bestFit="1" customWidth="1"/>
    <col min="11263" max="11504" width="9.109375" style="71"/>
    <col min="11505" max="11505" width="8" style="71" customWidth="1"/>
    <col min="11506" max="11506" width="48.44140625" style="71" bestFit="1" customWidth="1"/>
    <col min="11507" max="11507" width="12.6640625" style="71" customWidth="1"/>
    <col min="11508" max="11508" width="9.44140625" style="71" customWidth="1"/>
    <col min="11509" max="11509" width="15.6640625" style="71" customWidth="1"/>
    <col min="11510" max="11510" width="12.33203125" style="71" customWidth="1"/>
    <col min="11511" max="11511" width="9.109375" style="71"/>
    <col min="11512" max="11512" width="16" style="71" customWidth="1"/>
    <col min="11513" max="11513" width="23.44140625" style="71" customWidth="1"/>
    <col min="11514" max="11514" width="10.44140625" style="71" bestFit="1" customWidth="1"/>
    <col min="11515" max="11516" width="10.109375" style="71" customWidth="1"/>
    <col min="11517" max="11517" width="26.6640625" style="71" customWidth="1"/>
    <col min="11518" max="11518" width="54.33203125" style="71" bestFit="1" customWidth="1"/>
    <col min="11519" max="11760" width="9.109375" style="71"/>
    <col min="11761" max="11761" width="8" style="71" customWidth="1"/>
    <col min="11762" max="11762" width="48.44140625" style="71" bestFit="1" customWidth="1"/>
    <col min="11763" max="11763" width="12.6640625" style="71" customWidth="1"/>
    <col min="11764" max="11764" width="9.44140625" style="71" customWidth="1"/>
    <col min="11765" max="11765" width="15.6640625" style="71" customWidth="1"/>
    <col min="11766" max="11766" width="12.33203125" style="71" customWidth="1"/>
    <col min="11767" max="11767" width="9.109375" style="71"/>
    <col min="11768" max="11768" width="16" style="71" customWidth="1"/>
    <col min="11769" max="11769" width="23.44140625" style="71" customWidth="1"/>
    <col min="11770" max="11770" width="10.44140625" style="71" bestFit="1" customWidth="1"/>
    <col min="11771" max="11772" width="10.109375" style="71" customWidth="1"/>
    <col min="11773" max="11773" width="26.6640625" style="71" customWidth="1"/>
    <col min="11774" max="11774" width="54.33203125" style="71" bestFit="1" customWidth="1"/>
    <col min="11775" max="12016" width="9.109375" style="71"/>
    <col min="12017" max="12017" width="8" style="71" customWidth="1"/>
    <col min="12018" max="12018" width="48.44140625" style="71" bestFit="1" customWidth="1"/>
    <col min="12019" max="12019" width="12.6640625" style="71" customWidth="1"/>
    <col min="12020" max="12020" width="9.44140625" style="71" customWidth="1"/>
    <col min="12021" max="12021" width="15.6640625" style="71" customWidth="1"/>
    <col min="12022" max="12022" width="12.33203125" style="71" customWidth="1"/>
    <col min="12023" max="12023" width="9.109375" style="71"/>
    <col min="12024" max="12024" width="16" style="71" customWidth="1"/>
    <col min="12025" max="12025" width="23.44140625" style="71" customWidth="1"/>
    <col min="12026" max="12026" width="10.44140625" style="71" bestFit="1" customWidth="1"/>
    <col min="12027" max="12028" width="10.109375" style="71" customWidth="1"/>
    <col min="12029" max="12029" width="26.6640625" style="71" customWidth="1"/>
    <col min="12030" max="12030" width="54.33203125" style="71" bestFit="1" customWidth="1"/>
    <col min="12031" max="12272" width="9.109375" style="71"/>
    <col min="12273" max="12273" width="8" style="71" customWidth="1"/>
    <col min="12274" max="12274" width="48.44140625" style="71" bestFit="1" customWidth="1"/>
    <col min="12275" max="12275" width="12.6640625" style="71" customWidth="1"/>
    <col min="12276" max="12276" width="9.44140625" style="71" customWidth="1"/>
    <col min="12277" max="12277" width="15.6640625" style="71" customWidth="1"/>
    <col min="12278" max="12278" width="12.33203125" style="71" customWidth="1"/>
    <col min="12279" max="12279" width="9.109375" style="71"/>
    <col min="12280" max="12280" width="16" style="71" customWidth="1"/>
    <col min="12281" max="12281" width="23.44140625" style="71" customWidth="1"/>
    <col min="12282" max="12282" width="10.44140625" style="71" bestFit="1" customWidth="1"/>
    <col min="12283" max="12284" width="10.109375" style="71" customWidth="1"/>
    <col min="12285" max="12285" width="26.6640625" style="71" customWidth="1"/>
    <col min="12286" max="12286" width="54.33203125" style="71" bestFit="1" customWidth="1"/>
    <col min="12287" max="12528" width="9.109375" style="71"/>
    <col min="12529" max="12529" width="8" style="71" customWidth="1"/>
    <col min="12530" max="12530" width="48.44140625" style="71" bestFit="1" customWidth="1"/>
    <col min="12531" max="12531" width="12.6640625" style="71" customWidth="1"/>
    <col min="12532" max="12532" width="9.44140625" style="71" customWidth="1"/>
    <col min="12533" max="12533" width="15.6640625" style="71" customWidth="1"/>
    <col min="12534" max="12534" width="12.33203125" style="71" customWidth="1"/>
    <col min="12535" max="12535" width="9.109375" style="71"/>
    <col min="12536" max="12536" width="16" style="71" customWidth="1"/>
    <col min="12537" max="12537" width="23.44140625" style="71" customWidth="1"/>
    <col min="12538" max="12538" width="10.44140625" style="71" bestFit="1" customWidth="1"/>
    <col min="12539" max="12540" width="10.109375" style="71" customWidth="1"/>
    <col min="12541" max="12541" width="26.6640625" style="71" customWidth="1"/>
    <col min="12542" max="12542" width="54.33203125" style="71" bestFit="1" customWidth="1"/>
    <col min="12543" max="12784" width="9.109375" style="71"/>
    <col min="12785" max="12785" width="8" style="71" customWidth="1"/>
    <col min="12786" max="12786" width="48.44140625" style="71" bestFit="1" customWidth="1"/>
    <col min="12787" max="12787" width="12.6640625" style="71" customWidth="1"/>
    <col min="12788" max="12788" width="9.44140625" style="71" customWidth="1"/>
    <col min="12789" max="12789" width="15.6640625" style="71" customWidth="1"/>
    <col min="12790" max="12790" width="12.33203125" style="71" customWidth="1"/>
    <col min="12791" max="12791" width="9.109375" style="71"/>
    <col min="12792" max="12792" width="16" style="71" customWidth="1"/>
    <col min="12793" max="12793" width="23.44140625" style="71" customWidth="1"/>
    <col min="12794" max="12794" width="10.44140625" style="71" bestFit="1" customWidth="1"/>
    <col min="12795" max="12796" width="10.109375" style="71" customWidth="1"/>
    <col min="12797" max="12797" width="26.6640625" style="71" customWidth="1"/>
    <col min="12798" max="12798" width="54.33203125" style="71" bestFit="1" customWidth="1"/>
    <col min="12799" max="13040" width="9.109375" style="71"/>
    <col min="13041" max="13041" width="8" style="71" customWidth="1"/>
    <col min="13042" max="13042" width="48.44140625" style="71" bestFit="1" customWidth="1"/>
    <col min="13043" max="13043" width="12.6640625" style="71" customWidth="1"/>
    <col min="13044" max="13044" width="9.44140625" style="71" customWidth="1"/>
    <col min="13045" max="13045" width="15.6640625" style="71" customWidth="1"/>
    <col min="13046" max="13046" width="12.33203125" style="71" customWidth="1"/>
    <col min="13047" max="13047" width="9.109375" style="71"/>
    <col min="13048" max="13048" width="16" style="71" customWidth="1"/>
    <col min="13049" max="13049" width="23.44140625" style="71" customWidth="1"/>
    <col min="13050" max="13050" width="10.44140625" style="71" bestFit="1" customWidth="1"/>
    <col min="13051" max="13052" width="10.109375" style="71" customWidth="1"/>
    <col min="13053" max="13053" width="26.6640625" style="71" customWidth="1"/>
    <col min="13054" max="13054" width="54.33203125" style="71" bestFit="1" customWidth="1"/>
    <col min="13055" max="13296" width="9.109375" style="71"/>
    <col min="13297" max="13297" width="8" style="71" customWidth="1"/>
    <col min="13298" max="13298" width="48.44140625" style="71" bestFit="1" customWidth="1"/>
    <col min="13299" max="13299" width="12.6640625" style="71" customWidth="1"/>
    <col min="13300" max="13300" width="9.44140625" style="71" customWidth="1"/>
    <col min="13301" max="13301" width="15.6640625" style="71" customWidth="1"/>
    <col min="13302" max="13302" width="12.33203125" style="71" customWidth="1"/>
    <col min="13303" max="13303" width="9.109375" style="71"/>
    <col min="13304" max="13304" width="16" style="71" customWidth="1"/>
    <col min="13305" max="13305" width="23.44140625" style="71" customWidth="1"/>
    <col min="13306" max="13306" width="10.44140625" style="71" bestFit="1" customWidth="1"/>
    <col min="13307" max="13308" width="10.109375" style="71" customWidth="1"/>
    <col min="13309" max="13309" width="26.6640625" style="71" customWidth="1"/>
    <col min="13310" max="13310" width="54.33203125" style="71" bestFit="1" customWidth="1"/>
    <col min="13311" max="13552" width="9.109375" style="71"/>
    <col min="13553" max="13553" width="8" style="71" customWidth="1"/>
    <col min="13554" max="13554" width="48.44140625" style="71" bestFit="1" customWidth="1"/>
    <col min="13555" max="13555" width="12.6640625" style="71" customWidth="1"/>
    <col min="13556" max="13556" width="9.44140625" style="71" customWidth="1"/>
    <col min="13557" max="13557" width="15.6640625" style="71" customWidth="1"/>
    <col min="13558" max="13558" width="12.33203125" style="71" customWidth="1"/>
    <col min="13559" max="13559" width="9.109375" style="71"/>
    <col min="13560" max="13560" width="16" style="71" customWidth="1"/>
    <col min="13561" max="13561" width="23.44140625" style="71" customWidth="1"/>
    <col min="13562" max="13562" width="10.44140625" style="71" bestFit="1" customWidth="1"/>
    <col min="13563" max="13564" width="10.109375" style="71" customWidth="1"/>
    <col min="13565" max="13565" width="26.6640625" style="71" customWidth="1"/>
    <col min="13566" max="13566" width="54.33203125" style="71" bestFit="1" customWidth="1"/>
    <col min="13567" max="13808" width="9.109375" style="71"/>
    <col min="13809" max="13809" width="8" style="71" customWidth="1"/>
    <col min="13810" max="13810" width="48.44140625" style="71" bestFit="1" customWidth="1"/>
    <col min="13811" max="13811" width="12.6640625" style="71" customWidth="1"/>
    <col min="13812" max="13812" width="9.44140625" style="71" customWidth="1"/>
    <col min="13813" max="13813" width="15.6640625" style="71" customWidth="1"/>
    <col min="13814" max="13814" width="12.33203125" style="71" customWidth="1"/>
    <col min="13815" max="13815" width="9.109375" style="71"/>
    <col min="13816" max="13816" width="16" style="71" customWidth="1"/>
    <col min="13817" max="13817" width="23.44140625" style="71" customWidth="1"/>
    <col min="13818" max="13818" width="10.44140625" style="71" bestFit="1" customWidth="1"/>
    <col min="13819" max="13820" width="10.109375" style="71" customWidth="1"/>
    <col min="13821" max="13821" width="26.6640625" style="71" customWidth="1"/>
    <col min="13822" max="13822" width="54.33203125" style="71" bestFit="1" customWidth="1"/>
    <col min="13823" max="14064" width="9.109375" style="71"/>
    <col min="14065" max="14065" width="8" style="71" customWidth="1"/>
    <col min="14066" max="14066" width="48.44140625" style="71" bestFit="1" customWidth="1"/>
    <col min="14067" max="14067" width="12.6640625" style="71" customWidth="1"/>
    <col min="14068" max="14068" width="9.44140625" style="71" customWidth="1"/>
    <col min="14069" max="14069" width="15.6640625" style="71" customWidth="1"/>
    <col min="14070" max="14070" width="12.33203125" style="71" customWidth="1"/>
    <col min="14071" max="14071" width="9.109375" style="71"/>
    <col min="14072" max="14072" width="16" style="71" customWidth="1"/>
    <col min="14073" max="14073" width="23.44140625" style="71" customWidth="1"/>
    <col min="14074" max="14074" width="10.44140625" style="71" bestFit="1" customWidth="1"/>
    <col min="14075" max="14076" width="10.109375" style="71" customWidth="1"/>
    <col min="14077" max="14077" width="26.6640625" style="71" customWidth="1"/>
    <col min="14078" max="14078" width="54.33203125" style="71" bestFit="1" customWidth="1"/>
    <col min="14079" max="14320" width="9.109375" style="71"/>
    <col min="14321" max="14321" width="8" style="71" customWidth="1"/>
    <col min="14322" max="14322" width="48.44140625" style="71" bestFit="1" customWidth="1"/>
    <col min="14323" max="14323" width="12.6640625" style="71" customWidth="1"/>
    <col min="14324" max="14324" width="9.44140625" style="71" customWidth="1"/>
    <col min="14325" max="14325" width="15.6640625" style="71" customWidth="1"/>
    <col min="14326" max="14326" width="12.33203125" style="71" customWidth="1"/>
    <col min="14327" max="14327" width="9.109375" style="71"/>
    <col min="14328" max="14328" width="16" style="71" customWidth="1"/>
    <col min="14329" max="14329" width="23.44140625" style="71" customWidth="1"/>
    <col min="14330" max="14330" width="10.44140625" style="71" bestFit="1" customWidth="1"/>
    <col min="14331" max="14332" width="10.109375" style="71" customWidth="1"/>
    <col min="14333" max="14333" width="26.6640625" style="71" customWidth="1"/>
    <col min="14334" max="14334" width="54.33203125" style="71" bestFit="1" customWidth="1"/>
    <col min="14335" max="14576" width="9.109375" style="71"/>
    <col min="14577" max="14577" width="8" style="71" customWidth="1"/>
    <col min="14578" max="14578" width="48.44140625" style="71" bestFit="1" customWidth="1"/>
    <col min="14579" max="14579" width="12.6640625" style="71" customWidth="1"/>
    <col min="14580" max="14580" width="9.44140625" style="71" customWidth="1"/>
    <col min="14581" max="14581" width="15.6640625" style="71" customWidth="1"/>
    <col min="14582" max="14582" width="12.33203125" style="71" customWidth="1"/>
    <col min="14583" max="14583" width="9.109375" style="71"/>
    <col min="14584" max="14584" width="16" style="71" customWidth="1"/>
    <col min="14585" max="14585" width="23.44140625" style="71" customWidth="1"/>
    <col min="14586" max="14586" width="10.44140625" style="71" bestFit="1" customWidth="1"/>
    <col min="14587" max="14588" width="10.109375" style="71" customWidth="1"/>
    <col min="14589" max="14589" width="26.6640625" style="71" customWidth="1"/>
    <col min="14590" max="14590" width="54.33203125" style="71" bestFit="1" customWidth="1"/>
    <col min="14591" max="14832" width="9.109375" style="71"/>
    <col min="14833" max="14833" width="8" style="71" customWidth="1"/>
    <col min="14834" max="14834" width="48.44140625" style="71" bestFit="1" customWidth="1"/>
    <col min="14835" max="14835" width="12.6640625" style="71" customWidth="1"/>
    <col min="14836" max="14836" width="9.44140625" style="71" customWidth="1"/>
    <col min="14837" max="14837" width="15.6640625" style="71" customWidth="1"/>
    <col min="14838" max="14838" width="12.33203125" style="71" customWidth="1"/>
    <col min="14839" max="14839" width="9.109375" style="71"/>
    <col min="14840" max="14840" width="16" style="71" customWidth="1"/>
    <col min="14841" max="14841" width="23.44140625" style="71" customWidth="1"/>
    <col min="14842" max="14842" width="10.44140625" style="71" bestFit="1" customWidth="1"/>
    <col min="14843" max="14844" width="10.109375" style="71" customWidth="1"/>
    <col min="14845" max="14845" width="26.6640625" style="71" customWidth="1"/>
    <col min="14846" max="14846" width="54.33203125" style="71" bestFit="1" customWidth="1"/>
    <col min="14847" max="15088" width="9.109375" style="71"/>
    <col min="15089" max="15089" width="8" style="71" customWidth="1"/>
    <col min="15090" max="15090" width="48.44140625" style="71" bestFit="1" customWidth="1"/>
    <col min="15091" max="15091" width="12.6640625" style="71" customWidth="1"/>
    <col min="15092" max="15092" width="9.44140625" style="71" customWidth="1"/>
    <col min="15093" max="15093" width="15.6640625" style="71" customWidth="1"/>
    <col min="15094" max="15094" width="12.33203125" style="71" customWidth="1"/>
    <col min="15095" max="15095" width="9.109375" style="71"/>
    <col min="15096" max="15096" width="16" style="71" customWidth="1"/>
    <col min="15097" max="15097" width="23.44140625" style="71" customWidth="1"/>
    <col min="15098" max="15098" width="10.44140625" style="71" bestFit="1" customWidth="1"/>
    <col min="15099" max="15100" width="10.109375" style="71" customWidth="1"/>
    <col min="15101" max="15101" width="26.6640625" style="71" customWidth="1"/>
    <col min="15102" max="15102" width="54.33203125" style="71" bestFit="1" customWidth="1"/>
    <col min="15103" max="15344" width="9.109375" style="71"/>
    <col min="15345" max="15345" width="8" style="71" customWidth="1"/>
    <col min="15346" max="15346" width="48.44140625" style="71" bestFit="1" customWidth="1"/>
    <col min="15347" max="15347" width="12.6640625" style="71" customWidth="1"/>
    <col min="15348" max="15348" width="9.44140625" style="71" customWidth="1"/>
    <col min="15349" max="15349" width="15.6640625" style="71" customWidth="1"/>
    <col min="15350" max="15350" width="12.33203125" style="71" customWidth="1"/>
    <col min="15351" max="15351" width="9.109375" style="71"/>
    <col min="15352" max="15352" width="16" style="71" customWidth="1"/>
    <col min="15353" max="15353" width="23.44140625" style="71" customWidth="1"/>
    <col min="15354" max="15354" width="10.44140625" style="71" bestFit="1" customWidth="1"/>
    <col min="15355" max="15356" width="10.109375" style="71" customWidth="1"/>
    <col min="15357" max="15357" width="26.6640625" style="71" customWidth="1"/>
    <col min="15358" max="15358" width="54.33203125" style="71" bestFit="1" customWidth="1"/>
    <col min="15359" max="15600" width="9.109375" style="71"/>
    <col min="15601" max="15601" width="8" style="71" customWidth="1"/>
    <col min="15602" max="15602" width="48.44140625" style="71" bestFit="1" customWidth="1"/>
    <col min="15603" max="15603" width="12.6640625" style="71" customWidth="1"/>
    <col min="15604" max="15604" width="9.44140625" style="71" customWidth="1"/>
    <col min="15605" max="15605" width="15.6640625" style="71" customWidth="1"/>
    <col min="15606" max="15606" width="12.33203125" style="71" customWidth="1"/>
    <col min="15607" max="15607" width="9.109375" style="71"/>
    <col min="15608" max="15608" width="16" style="71" customWidth="1"/>
    <col min="15609" max="15609" width="23.44140625" style="71" customWidth="1"/>
    <col min="15610" max="15610" width="10.44140625" style="71" bestFit="1" customWidth="1"/>
    <col min="15611" max="15612" width="10.109375" style="71" customWidth="1"/>
    <col min="15613" max="15613" width="26.6640625" style="71" customWidth="1"/>
    <col min="15614" max="15614" width="54.33203125" style="71" bestFit="1" customWidth="1"/>
    <col min="15615" max="15856" width="9.109375" style="71"/>
    <col min="15857" max="15857" width="8" style="71" customWidth="1"/>
    <col min="15858" max="15858" width="48.44140625" style="71" bestFit="1" customWidth="1"/>
    <col min="15859" max="15859" width="12.6640625" style="71" customWidth="1"/>
    <col min="15860" max="15860" width="9.44140625" style="71" customWidth="1"/>
    <col min="15861" max="15861" width="15.6640625" style="71" customWidth="1"/>
    <col min="15862" max="15862" width="12.33203125" style="71" customWidth="1"/>
    <col min="15863" max="15863" width="9.109375" style="71"/>
    <col min="15864" max="15864" width="16" style="71" customWidth="1"/>
    <col min="15865" max="15865" width="23.44140625" style="71" customWidth="1"/>
    <col min="15866" max="15866" width="10.44140625" style="71" bestFit="1" customWidth="1"/>
    <col min="15867" max="15868" width="10.109375" style="71" customWidth="1"/>
    <col min="15869" max="15869" width="26.6640625" style="71" customWidth="1"/>
    <col min="15870" max="15870" width="54.33203125" style="71" bestFit="1" customWidth="1"/>
    <col min="15871" max="16112" width="9.109375" style="71"/>
    <col min="16113" max="16113" width="8" style="71" customWidth="1"/>
    <col min="16114" max="16114" width="48.44140625" style="71" bestFit="1" customWidth="1"/>
    <col min="16115" max="16115" width="12.6640625" style="71" customWidth="1"/>
    <col min="16116" max="16116" width="9.44140625" style="71" customWidth="1"/>
    <col min="16117" max="16117" width="15.6640625" style="71" customWidth="1"/>
    <col min="16118" max="16118" width="12.33203125" style="71" customWidth="1"/>
    <col min="16119" max="16119" width="9.109375" style="71"/>
    <col min="16120" max="16120" width="16" style="71" customWidth="1"/>
    <col min="16121" max="16121" width="23.44140625" style="71" customWidth="1"/>
    <col min="16122" max="16122" width="10.44140625" style="71" bestFit="1" customWidth="1"/>
    <col min="16123" max="16124" width="10.109375" style="71" customWidth="1"/>
    <col min="16125" max="16125" width="26.6640625" style="71" customWidth="1"/>
    <col min="16126" max="16126" width="54.33203125" style="71" bestFit="1" customWidth="1"/>
    <col min="16127" max="16384" width="9.109375" style="71"/>
  </cols>
  <sheetData>
    <row r="1" spans="1:11" ht="19.95" customHeight="1" x14ac:dyDescent="0.25">
      <c r="A1" s="148" t="s">
        <v>6</v>
      </c>
      <c r="B1" s="149" t="s">
        <v>75</v>
      </c>
      <c r="C1" s="166" t="s">
        <v>14</v>
      </c>
      <c r="D1" s="167">
        <f>Capa!B30</f>
        <v>44854</v>
      </c>
      <c r="E1" s="70"/>
      <c r="F1" s="70"/>
      <c r="G1" s="70"/>
      <c r="H1" s="70"/>
      <c r="I1" s="70"/>
      <c r="J1" s="70"/>
      <c r="K1" s="70"/>
    </row>
    <row r="2" spans="1:11" ht="7.5" customHeight="1" x14ac:dyDescent="0.25">
      <c r="A2" s="146"/>
      <c r="B2" s="146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x14ac:dyDescent="0.25">
      <c r="A3" s="76"/>
      <c r="B3" s="76"/>
      <c r="C3" s="77" t="s">
        <v>60</v>
      </c>
      <c r="D3" s="79" t="s">
        <v>233</v>
      </c>
      <c r="E3" s="70"/>
      <c r="F3" s="70"/>
      <c r="G3" s="70"/>
      <c r="H3" s="70"/>
      <c r="I3" s="70"/>
      <c r="J3" s="70"/>
      <c r="K3" s="70"/>
    </row>
    <row r="4" spans="1:11" ht="15" customHeight="1" x14ac:dyDescent="0.25">
      <c r="A4" s="76"/>
      <c r="B4" s="76"/>
      <c r="C4" s="77" t="s">
        <v>62</v>
      </c>
      <c r="D4" s="246"/>
      <c r="E4" s="70"/>
      <c r="F4" s="70"/>
      <c r="G4" s="70"/>
      <c r="H4" s="70"/>
      <c r="I4" s="70"/>
      <c r="J4" s="70"/>
      <c r="K4" s="70"/>
    </row>
    <row r="5" spans="1:11" ht="6" customHeight="1" x14ac:dyDescent="0.25">
      <c r="A5" s="76"/>
      <c r="B5" s="76"/>
      <c r="C5" s="72"/>
      <c r="D5" s="78"/>
      <c r="E5" s="70"/>
      <c r="F5" s="70"/>
      <c r="G5" s="70"/>
      <c r="H5" s="70"/>
      <c r="I5" s="70"/>
      <c r="J5" s="70"/>
      <c r="K5" s="70"/>
    </row>
    <row r="6" spans="1:11" ht="15" customHeight="1" x14ac:dyDescent="0.25">
      <c r="A6" s="75"/>
      <c r="B6" s="77" t="s">
        <v>63</v>
      </c>
      <c r="C6" s="83"/>
      <c r="D6" s="77" t="s">
        <v>55</v>
      </c>
    </row>
    <row r="7" spans="1:11" ht="15" customHeight="1" x14ac:dyDescent="0.25">
      <c r="B7" s="72" t="s">
        <v>245</v>
      </c>
      <c r="C7" s="72"/>
      <c r="D7" s="247"/>
    </row>
    <row r="8" spans="1:11" ht="15" customHeight="1" x14ac:dyDescent="0.25">
      <c r="B8" s="72" t="s">
        <v>64</v>
      </c>
      <c r="C8" s="72"/>
      <c r="D8" s="247"/>
    </row>
    <row r="9" spans="1:11" ht="15" customHeight="1" x14ac:dyDescent="0.25">
      <c r="B9" s="72" t="s">
        <v>65</v>
      </c>
      <c r="C9" s="72"/>
      <c r="D9" s="247"/>
    </row>
    <row r="10" spans="1:11" ht="15" customHeight="1" x14ac:dyDescent="0.25">
      <c r="B10" s="72" t="s">
        <v>66</v>
      </c>
      <c r="C10" s="72"/>
      <c r="D10" s="247"/>
    </row>
    <row r="11" spans="1:11" ht="15" customHeight="1" x14ac:dyDescent="0.25">
      <c r="B11" s="72" t="s">
        <v>67</v>
      </c>
      <c r="C11" s="72"/>
    </row>
    <row r="12" spans="1:11" ht="15" customHeight="1" x14ac:dyDescent="0.25">
      <c r="B12" s="72" t="s">
        <v>68</v>
      </c>
      <c r="C12" s="86">
        <f>C13+C14+C15</f>
        <v>0</v>
      </c>
      <c r="D12" s="80">
        <f>C12/(1-C12)</f>
        <v>0</v>
      </c>
    </row>
    <row r="13" spans="1:11" ht="15" customHeight="1" x14ac:dyDescent="0.25">
      <c r="B13" s="72" t="s">
        <v>69</v>
      </c>
      <c r="C13" s="247"/>
    </row>
    <row r="14" spans="1:11" ht="15" customHeight="1" x14ac:dyDescent="0.25">
      <c r="B14" s="72" t="s">
        <v>70</v>
      </c>
      <c r="C14" s="247"/>
    </row>
    <row r="15" spans="1:11" ht="15" customHeight="1" x14ac:dyDescent="0.25">
      <c r="B15" s="72" t="s">
        <v>71</v>
      </c>
      <c r="C15" s="247"/>
    </row>
    <row r="16" spans="1:11" ht="15" customHeight="1" x14ac:dyDescent="0.25"/>
    <row r="17" spans="1:4" ht="15" customHeight="1" x14ac:dyDescent="0.25">
      <c r="A17" s="82"/>
      <c r="B17" s="74" t="s">
        <v>72</v>
      </c>
      <c r="C17" s="168" t="s">
        <v>73</v>
      </c>
      <c r="D17" s="169">
        <f>(1+D7+D9)*(1+D10)*(1+D12)</f>
        <v>1</v>
      </c>
    </row>
    <row r="18" spans="1:4" ht="15" customHeight="1" x14ac:dyDescent="0.25">
      <c r="B18" s="72"/>
      <c r="C18" s="72"/>
    </row>
    <row r="19" spans="1:4" ht="15" customHeight="1" x14ac:dyDescent="0.25">
      <c r="A19" s="82"/>
      <c r="B19" s="74" t="s">
        <v>74</v>
      </c>
      <c r="C19" s="168"/>
      <c r="D19" s="170">
        <f>D4*D17</f>
        <v>0</v>
      </c>
    </row>
    <row r="20" spans="1:4" ht="15" customHeight="1" x14ac:dyDescent="0.25"/>
    <row r="21" spans="1:4" ht="15" customHeight="1" x14ac:dyDescent="0.25">
      <c r="B21" s="71" t="s">
        <v>246</v>
      </c>
    </row>
    <row r="22" spans="1:4" ht="15" customHeight="1" x14ac:dyDescent="0.25"/>
    <row r="23" spans="1:4" ht="15" customHeight="1" x14ac:dyDescent="0.25"/>
    <row r="24" spans="1:4" ht="15" customHeight="1" x14ac:dyDescent="0.25"/>
    <row r="25" spans="1:4" ht="15" customHeight="1" x14ac:dyDescent="0.25"/>
    <row r="26" spans="1:4" ht="15" customHeight="1" x14ac:dyDescent="0.25"/>
    <row r="27" spans="1:4" ht="15" customHeight="1" x14ac:dyDescent="0.25"/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>
    <oddFooter>&amp;L&amp;F&amp;C&amp;A&amp;R&amp;P/&amp;N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8B43-5BD6-4B90-8DF9-5F4A7BDFF930}">
  <sheetPr>
    <tabColor rgb="FFFF0000"/>
    <pageSetUpPr fitToPage="1"/>
  </sheetPr>
  <dimension ref="A1:K44"/>
  <sheetViews>
    <sheetView view="pageLayout" topLeftCell="A12" zoomScaleNormal="100" workbookViewId="0">
      <selection activeCell="B21" sqref="B21"/>
    </sheetView>
  </sheetViews>
  <sheetFormatPr defaultColWidth="9.109375" defaultRowHeight="12" x14ac:dyDescent="0.25"/>
  <cols>
    <col min="1" max="1" width="10.109375" style="71" customWidth="1"/>
    <col min="2" max="2" width="54.33203125" style="71" customWidth="1"/>
    <col min="3" max="3" width="10.6640625" style="73" customWidth="1"/>
    <col min="4" max="4" width="13.33203125" style="72" customWidth="1"/>
    <col min="5" max="8" width="5.44140625" style="72" customWidth="1"/>
    <col min="9" max="9" width="26" style="72" customWidth="1"/>
    <col min="10" max="10" width="5.6640625" style="72" customWidth="1"/>
    <col min="11" max="11" width="5.44140625" style="72" customWidth="1"/>
    <col min="12" max="240" width="9.109375" style="71"/>
    <col min="241" max="241" width="8" style="71" customWidth="1"/>
    <col min="242" max="242" width="48.44140625" style="71" bestFit="1" customWidth="1"/>
    <col min="243" max="243" width="12.6640625" style="71" customWidth="1"/>
    <col min="244" max="244" width="9.44140625" style="71" customWidth="1"/>
    <col min="245" max="245" width="15.6640625" style="71" customWidth="1"/>
    <col min="246" max="246" width="12.33203125" style="71" customWidth="1"/>
    <col min="247" max="247" width="9.109375" style="71"/>
    <col min="248" max="248" width="16" style="71" customWidth="1"/>
    <col min="249" max="249" width="23.44140625" style="71" customWidth="1"/>
    <col min="250" max="250" width="10.44140625" style="71" bestFit="1" customWidth="1"/>
    <col min="251" max="252" width="10.109375" style="71" customWidth="1"/>
    <col min="253" max="253" width="26.6640625" style="71" customWidth="1"/>
    <col min="254" max="254" width="54.33203125" style="71" bestFit="1" customWidth="1"/>
    <col min="255" max="496" width="9.109375" style="71"/>
    <col min="497" max="497" width="8" style="71" customWidth="1"/>
    <col min="498" max="498" width="48.44140625" style="71" bestFit="1" customWidth="1"/>
    <col min="499" max="499" width="12.6640625" style="71" customWidth="1"/>
    <col min="500" max="500" width="9.44140625" style="71" customWidth="1"/>
    <col min="501" max="501" width="15.6640625" style="71" customWidth="1"/>
    <col min="502" max="502" width="12.33203125" style="71" customWidth="1"/>
    <col min="503" max="503" width="9.109375" style="71"/>
    <col min="504" max="504" width="16" style="71" customWidth="1"/>
    <col min="505" max="505" width="23.44140625" style="71" customWidth="1"/>
    <col min="506" max="506" width="10.44140625" style="71" bestFit="1" customWidth="1"/>
    <col min="507" max="508" width="10.109375" style="71" customWidth="1"/>
    <col min="509" max="509" width="26.6640625" style="71" customWidth="1"/>
    <col min="510" max="510" width="54.33203125" style="71" bestFit="1" customWidth="1"/>
    <col min="511" max="752" width="9.109375" style="71"/>
    <col min="753" max="753" width="8" style="71" customWidth="1"/>
    <col min="754" max="754" width="48.44140625" style="71" bestFit="1" customWidth="1"/>
    <col min="755" max="755" width="12.6640625" style="71" customWidth="1"/>
    <col min="756" max="756" width="9.44140625" style="71" customWidth="1"/>
    <col min="757" max="757" width="15.6640625" style="71" customWidth="1"/>
    <col min="758" max="758" width="12.33203125" style="71" customWidth="1"/>
    <col min="759" max="759" width="9.109375" style="71"/>
    <col min="760" max="760" width="16" style="71" customWidth="1"/>
    <col min="761" max="761" width="23.44140625" style="71" customWidth="1"/>
    <col min="762" max="762" width="10.44140625" style="71" bestFit="1" customWidth="1"/>
    <col min="763" max="764" width="10.109375" style="71" customWidth="1"/>
    <col min="765" max="765" width="26.6640625" style="71" customWidth="1"/>
    <col min="766" max="766" width="54.33203125" style="71" bestFit="1" customWidth="1"/>
    <col min="767" max="1008" width="9.109375" style="71"/>
    <col min="1009" max="1009" width="8" style="71" customWidth="1"/>
    <col min="1010" max="1010" width="48.44140625" style="71" bestFit="1" customWidth="1"/>
    <col min="1011" max="1011" width="12.6640625" style="71" customWidth="1"/>
    <col min="1012" max="1012" width="9.44140625" style="71" customWidth="1"/>
    <col min="1013" max="1013" width="15.6640625" style="71" customWidth="1"/>
    <col min="1014" max="1014" width="12.33203125" style="71" customWidth="1"/>
    <col min="1015" max="1015" width="9.109375" style="71"/>
    <col min="1016" max="1016" width="16" style="71" customWidth="1"/>
    <col min="1017" max="1017" width="23.44140625" style="71" customWidth="1"/>
    <col min="1018" max="1018" width="10.44140625" style="71" bestFit="1" customWidth="1"/>
    <col min="1019" max="1020" width="10.109375" style="71" customWidth="1"/>
    <col min="1021" max="1021" width="26.6640625" style="71" customWidth="1"/>
    <col min="1022" max="1022" width="54.33203125" style="71" bestFit="1" customWidth="1"/>
    <col min="1023" max="1264" width="9.109375" style="71"/>
    <col min="1265" max="1265" width="8" style="71" customWidth="1"/>
    <col min="1266" max="1266" width="48.44140625" style="71" bestFit="1" customWidth="1"/>
    <col min="1267" max="1267" width="12.6640625" style="71" customWidth="1"/>
    <col min="1268" max="1268" width="9.44140625" style="71" customWidth="1"/>
    <col min="1269" max="1269" width="15.6640625" style="71" customWidth="1"/>
    <col min="1270" max="1270" width="12.33203125" style="71" customWidth="1"/>
    <col min="1271" max="1271" width="9.109375" style="71"/>
    <col min="1272" max="1272" width="16" style="71" customWidth="1"/>
    <col min="1273" max="1273" width="23.44140625" style="71" customWidth="1"/>
    <col min="1274" max="1274" width="10.44140625" style="71" bestFit="1" customWidth="1"/>
    <col min="1275" max="1276" width="10.109375" style="71" customWidth="1"/>
    <col min="1277" max="1277" width="26.6640625" style="71" customWidth="1"/>
    <col min="1278" max="1278" width="54.33203125" style="71" bestFit="1" customWidth="1"/>
    <col min="1279" max="1520" width="9.109375" style="71"/>
    <col min="1521" max="1521" width="8" style="71" customWidth="1"/>
    <col min="1522" max="1522" width="48.44140625" style="71" bestFit="1" customWidth="1"/>
    <col min="1523" max="1523" width="12.6640625" style="71" customWidth="1"/>
    <col min="1524" max="1524" width="9.44140625" style="71" customWidth="1"/>
    <col min="1525" max="1525" width="15.6640625" style="71" customWidth="1"/>
    <col min="1526" max="1526" width="12.33203125" style="71" customWidth="1"/>
    <col min="1527" max="1527" width="9.109375" style="71"/>
    <col min="1528" max="1528" width="16" style="71" customWidth="1"/>
    <col min="1529" max="1529" width="23.44140625" style="71" customWidth="1"/>
    <col min="1530" max="1530" width="10.44140625" style="71" bestFit="1" customWidth="1"/>
    <col min="1531" max="1532" width="10.109375" style="71" customWidth="1"/>
    <col min="1533" max="1533" width="26.6640625" style="71" customWidth="1"/>
    <col min="1534" max="1534" width="54.33203125" style="71" bestFit="1" customWidth="1"/>
    <col min="1535" max="1776" width="9.109375" style="71"/>
    <col min="1777" max="1777" width="8" style="71" customWidth="1"/>
    <col min="1778" max="1778" width="48.44140625" style="71" bestFit="1" customWidth="1"/>
    <col min="1779" max="1779" width="12.6640625" style="71" customWidth="1"/>
    <col min="1780" max="1780" width="9.44140625" style="71" customWidth="1"/>
    <col min="1781" max="1781" width="15.6640625" style="71" customWidth="1"/>
    <col min="1782" max="1782" width="12.33203125" style="71" customWidth="1"/>
    <col min="1783" max="1783" width="9.109375" style="71"/>
    <col min="1784" max="1784" width="16" style="71" customWidth="1"/>
    <col min="1785" max="1785" width="23.44140625" style="71" customWidth="1"/>
    <col min="1786" max="1786" width="10.44140625" style="71" bestFit="1" customWidth="1"/>
    <col min="1787" max="1788" width="10.109375" style="71" customWidth="1"/>
    <col min="1789" max="1789" width="26.6640625" style="71" customWidth="1"/>
    <col min="1790" max="1790" width="54.33203125" style="71" bestFit="1" customWidth="1"/>
    <col min="1791" max="2032" width="9.109375" style="71"/>
    <col min="2033" max="2033" width="8" style="71" customWidth="1"/>
    <col min="2034" max="2034" width="48.44140625" style="71" bestFit="1" customWidth="1"/>
    <col min="2035" max="2035" width="12.6640625" style="71" customWidth="1"/>
    <col min="2036" max="2036" width="9.44140625" style="71" customWidth="1"/>
    <col min="2037" max="2037" width="15.6640625" style="71" customWidth="1"/>
    <col min="2038" max="2038" width="12.33203125" style="71" customWidth="1"/>
    <col min="2039" max="2039" width="9.109375" style="71"/>
    <col min="2040" max="2040" width="16" style="71" customWidth="1"/>
    <col min="2041" max="2041" width="23.44140625" style="71" customWidth="1"/>
    <col min="2042" max="2042" width="10.44140625" style="71" bestFit="1" customWidth="1"/>
    <col min="2043" max="2044" width="10.109375" style="71" customWidth="1"/>
    <col min="2045" max="2045" width="26.6640625" style="71" customWidth="1"/>
    <col min="2046" max="2046" width="54.33203125" style="71" bestFit="1" customWidth="1"/>
    <col min="2047" max="2288" width="9.109375" style="71"/>
    <col min="2289" max="2289" width="8" style="71" customWidth="1"/>
    <col min="2290" max="2290" width="48.44140625" style="71" bestFit="1" customWidth="1"/>
    <col min="2291" max="2291" width="12.6640625" style="71" customWidth="1"/>
    <col min="2292" max="2292" width="9.44140625" style="71" customWidth="1"/>
    <col min="2293" max="2293" width="15.6640625" style="71" customWidth="1"/>
    <col min="2294" max="2294" width="12.33203125" style="71" customWidth="1"/>
    <col min="2295" max="2295" width="9.109375" style="71"/>
    <col min="2296" max="2296" width="16" style="71" customWidth="1"/>
    <col min="2297" max="2297" width="23.44140625" style="71" customWidth="1"/>
    <col min="2298" max="2298" width="10.44140625" style="71" bestFit="1" customWidth="1"/>
    <col min="2299" max="2300" width="10.109375" style="71" customWidth="1"/>
    <col min="2301" max="2301" width="26.6640625" style="71" customWidth="1"/>
    <col min="2302" max="2302" width="54.33203125" style="71" bestFit="1" customWidth="1"/>
    <col min="2303" max="2544" width="9.109375" style="71"/>
    <col min="2545" max="2545" width="8" style="71" customWidth="1"/>
    <col min="2546" max="2546" width="48.44140625" style="71" bestFit="1" customWidth="1"/>
    <col min="2547" max="2547" width="12.6640625" style="71" customWidth="1"/>
    <col min="2548" max="2548" width="9.44140625" style="71" customWidth="1"/>
    <col min="2549" max="2549" width="15.6640625" style="71" customWidth="1"/>
    <col min="2550" max="2550" width="12.33203125" style="71" customWidth="1"/>
    <col min="2551" max="2551" width="9.109375" style="71"/>
    <col min="2552" max="2552" width="16" style="71" customWidth="1"/>
    <col min="2553" max="2553" width="23.44140625" style="71" customWidth="1"/>
    <col min="2554" max="2554" width="10.44140625" style="71" bestFit="1" customWidth="1"/>
    <col min="2555" max="2556" width="10.109375" style="71" customWidth="1"/>
    <col min="2557" max="2557" width="26.6640625" style="71" customWidth="1"/>
    <col min="2558" max="2558" width="54.33203125" style="71" bestFit="1" customWidth="1"/>
    <col min="2559" max="2800" width="9.109375" style="71"/>
    <col min="2801" max="2801" width="8" style="71" customWidth="1"/>
    <col min="2802" max="2802" width="48.44140625" style="71" bestFit="1" customWidth="1"/>
    <col min="2803" max="2803" width="12.6640625" style="71" customWidth="1"/>
    <col min="2804" max="2804" width="9.44140625" style="71" customWidth="1"/>
    <col min="2805" max="2805" width="15.6640625" style="71" customWidth="1"/>
    <col min="2806" max="2806" width="12.33203125" style="71" customWidth="1"/>
    <col min="2807" max="2807" width="9.109375" style="71"/>
    <col min="2808" max="2808" width="16" style="71" customWidth="1"/>
    <col min="2809" max="2809" width="23.44140625" style="71" customWidth="1"/>
    <col min="2810" max="2810" width="10.44140625" style="71" bestFit="1" customWidth="1"/>
    <col min="2811" max="2812" width="10.109375" style="71" customWidth="1"/>
    <col min="2813" max="2813" width="26.6640625" style="71" customWidth="1"/>
    <col min="2814" max="2814" width="54.33203125" style="71" bestFit="1" customWidth="1"/>
    <col min="2815" max="3056" width="9.109375" style="71"/>
    <col min="3057" max="3057" width="8" style="71" customWidth="1"/>
    <col min="3058" max="3058" width="48.44140625" style="71" bestFit="1" customWidth="1"/>
    <col min="3059" max="3059" width="12.6640625" style="71" customWidth="1"/>
    <col min="3060" max="3060" width="9.44140625" style="71" customWidth="1"/>
    <col min="3061" max="3061" width="15.6640625" style="71" customWidth="1"/>
    <col min="3062" max="3062" width="12.33203125" style="71" customWidth="1"/>
    <col min="3063" max="3063" width="9.109375" style="71"/>
    <col min="3064" max="3064" width="16" style="71" customWidth="1"/>
    <col min="3065" max="3065" width="23.44140625" style="71" customWidth="1"/>
    <col min="3066" max="3066" width="10.44140625" style="71" bestFit="1" customWidth="1"/>
    <col min="3067" max="3068" width="10.109375" style="71" customWidth="1"/>
    <col min="3069" max="3069" width="26.6640625" style="71" customWidth="1"/>
    <col min="3070" max="3070" width="54.33203125" style="71" bestFit="1" customWidth="1"/>
    <col min="3071" max="3312" width="9.109375" style="71"/>
    <col min="3313" max="3313" width="8" style="71" customWidth="1"/>
    <col min="3314" max="3314" width="48.44140625" style="71" bestFit="1" customWidth="1"/>
    <col min="3315" max="3315" width="12.6640625" style="71" customWidth="1"/>
    <col min="3316" max="3316" width="9.44140625" style="71" customWidth="1"/>
    <col min="3317" max="3317" width="15.6640625" style="71" customWidth="1"/>
    <col min="3318" max="3318" width="12.33203125" style="71" customWidth="1"/>
    <col min="3319" max="3319" width="9.109375" style="71"/>
    <col min="3320" max="3320" width="16" style="71" customWidth="1"/>
    <col min="3321" max="3321" width="23.44140625" style="71" customWidth="1"/>
    <col min="3322" max="3322" width="10.44140625" style="71" bestFit="1" customWidth="1"/>
    <col min="3323" max="3324" width="10.109375" style="71" customWidth="1"/>
    <col min="3325" max="3325" width="26.6640625" style="71" customWidth="1"/>
    <col min="3326" max="3326" width="54.33203125" style="71" bestFit="1" customWidth="1"/>
    <col min="3327" max="3568" width="9.109375" style="71"/>
    <col min="3569" max="3569" width="8" style="71" customWidth="1"/>
    <col min="3570" max="3570" width="48.44140625" style="71" bestFit="1" customWidth="1"/>
    <col min="3571" max="3571" width="12.6640625" style="71" customWidth="1"/>
    <col min="3572" max="3572" width="9.44140625" style="71" customWidth="1"/>
    <col min="3573" max="3573" width="15.6640625" style="71" customWidth="1"/>
    <col min="3574" max="3574" width="12.33203125" style="71" customWidth="1"/>
    <col min="3575" max="3575" width="9.109375" style="71"/>
    <col min="3576" max="3576" width="16" style="71" customWidth="1"/>
    <col min="3577" max="3577" width="23.44140625" style="71" customWidth="1"/>
    <col min="3578" max="3578" width="10.44140625" style="71" bestFit="1" customWidth="1"/>
    <col min="3579" max="3580" width="10.109375" style="71" customWidth="1"/>
    <col min="3581" max="3581" width="26.6640625" style="71" customWidth="1"/>
    <col min="3582" max="3582" width="54.33203125" style="71" bestFit="1" customWidth="1"/>
    <col min="3583" max="3824" width="9.109375" style="71"/>
    <col min="3825" max="3825" width="8" style="71" customWidth="1"/>
    <col min="3826" max="3826" width="48.44140625" style="71" bestFit="1" customWidth="1"/>
    <col min="3827" max="3827" width="12.6640625" style="71" customWidth="1"/>
    <col min="3828" max="3828" width="9.44140625" style="71" customWidth="1"/>
    <col min="3829" max="3829" width="15.6640625" style="71" customWidth="1"/>
    <col min="3830" max="3830" width="12.33203125" style="71" customWidth="1"/>
    <col min="3831" max="3831" width="9.109375" style="71"/>
    <col min="3832" max="3832" width="16" style="71" customWidth="1"/>
    <col min="3833" max="3833" width="23.44140625" style="71" customWidth="1"/>
    <col min="3834" max="3834" width="10.44140625" style="71" bestFit="1" customWidth="1"/>
    <col min="3835" max="3836" width="10.109375" style="71" customWidth="1"/>
    <col min="3837" max="3837" width="26.6640625" style="71" customWidth="1"/>
    <col min="3838" max="3838" width="54.33203125" style="71" bestFit="1" customWidth="1"/>
    <col min="3839" max="4080" width="9.109375" style="71"/>
    <col min="4081" max="4081" width="8" style="71" customWidth="1"/>
    <col min="4082" max="4082" width="48.44140625" style="71" bestFit="1" customWidth="1"/>
    <col min="4083" max="4083" width="12.6640625" style="71" customWidth="1"/>
    <col min="4084" max="4084" width="9.44140625" style="71" customWidth="1"/>
    <col min="4085" max="4085" width="15.6640625" style="71" customWidth="1"/>
    <col min="4086" max="4086" width="12.33203125" style="71" customWidth="1"/>
    <col min="4087" max="4087" width="9.109375" style="71"/>
    <col min="4088" max="4088" width="16" style="71" customWidth="1"/>
    <col min="4089" max="4089" width="23.44140625" style="71" customWidth="1"/>
    <col min="4090" max="4090" width="10.44140625" style="71" bestFit="1" customWidth="1"/>
    <col min="4091" max="4092" width="10.109375" style="71" customWidth="1"/>
    <col min="4093" max="4093" width="26.6640625" style="71" customWidth="1"/>
    <col min="4094" max="4094" width="54.33203125" style="71" bestFit="1" customWidth="1"/>
    <col min="4095" max="4336" width="9.109375" style="71"/>
    <col min="4337" max="4337" width="8" style="71" customWidth="1"/>
    <col min="4338" max="4338" width="48.44140625" style="71" bestFit="1" customWidth="1"/>
    <col min="4339" max="4339" width="12.6640625" style="71" customWidth="1"/>
    <col min="4340" max="4340" width="9.44140625" style="71" customWidth="1"/>
    <col min="4341" max="4341" width="15.6640625" style="71" customWidth="1"/>
    <col min="4342" max="4342" width="12.33203125" style="71" customWidth="1"/>
    <col min="4343" max="4343" width="9.109375" style="71"/>
    <col min="4344" max="4344" width="16" style="71" customWidth="1"/>
    <col min="4345" max="4345" width="23.44140625" style="71" customWidth="1"/>
    <col min="4346" max="4346" width="10.44140625" style="71" bestFit="1" customWidth="1"/>
    <col min="4347" max="4348" width="10.109375" style="71" customWidth="1"/>
    <col min="4349" max="4349" width="26.6640625" style="71" customWidth="1"/>
    <col min="4350" max="4350" width="54.33203125" style="71" bestFit="1" customWidth="1"/>
    <col min="4351" max="4592" width="9.109375" style="71"/>
    <col min="4593" max="4593" width="8" style="71" customWidth="1"/>
    <col min="4594" max="4594" width="48.44140625" style="71" bestFit="1" customWidth="1"/>
    <col min="4595" max="4595" width="12.6640625" style="71" customWidth="1"/>
    <col min="4596" max="4596" width="9.44140625" style="71" customWidth="1"/>
    <col min="4597" max="4597" width="15.6640625" style="71" customWidth="1"/>
    <col min="4598" max="4598" width="12.33203125" style="71" customWidth="1"/>
    <col min="4599" max="4599" width="9.109375" style="71"/>
    <col min="4600" max="4600" width="16" style="71" customWidth="1"/>
    <col min="4601" max="4601" width="23.44140625" style="71" customWidth="1"/>
    <col min="4602" max="4602" width="10.44140625" style="71" bestFit="1" customWidth="1"/>
    <col min="4603" max="4604" width="10.109375" style="71" customWidth="1"/>
    <col min="4605" max="4605" width="26.6640625" style="71" customWidth="1"/>
    <col min="4606" max="4606" width="54.33203125" style="71" bestFit="1" customWidth="1"/>
    <col min="4607" max="4848" width="9.109375" style="71"/>
    <col min="4849" max="4849" width="8" style="71" customWidth="1"/>
    <col min="4850" max="4850" width="48.44140625" style="71" bestFit="1" customWidth="1"/>
    <col min="4851" max="4851" width="12.6640625" style="71" customWidth="1"/>
    <col min="4852" max="4852" width="9.44140625" style="71" customWidth="1"/>
    <col min="4853" max="4853" width="15.6640625" style="71" customWidth="1"/>
    <col min="4854" max="4854" width="12.33203125" style="71" customWidth="1"/>
    <col min="4855" max="4855" width="9.109375" style="71"/>
    <col min="4856" max="4856" width="16" style="71" customWidth="1"/>
    <col min="4857" max="4857" width="23.44140625" style="71" customWidth="1"/>
    <col min="4858" max="4858" width="10.44140625" style="71" bestFit="1" customWidth="1"/>
    <col min="4859" max="4860" width="10.109375" style="71" customWidth="1"/>
    <col min="4861" max="4861" width="26.6640625" style="71" customWidth="1"/>
    <col min="4862" max="4862" width="54.33203125" style="71" bestFit="1" customWidth="1"/>
    <col min="4863" max="5104" width="9.109375" style="71"/>
    <col min="5105" max="5105" width="8" style="71" customWidth="1"/>
    <col min="5106" max="5106" width="48.44140625" style="71" bestFit="1" customWidth="1"/>
    <col min="5107" max="5107" width="12.6640625" style="71" customWidth="1"/>
    <col min="5108" max="5108" width="9.44140625" style="71" customWidth="1"/>
    <col min="5109" max="5109" width="15.6640625" style="71" customWidth="1"/>
    <col min="5110" max="5110" width="12.33203125" style="71" customWidth="1"/>
    <col min="5111" max="5111" width="9.109375" style="71"/>
    <col min="5112" max="5112" width="16" style="71" customWidth="1"/>
    <col min="5113" max="5113" width="23.44140625" style="71" customWidth="1"/>
    <col min="5114" max="5114" width="10.44140625" style="71" bestFit="1" customWidth="1"/>
    <col min="5115" max="5116" width="10.109375" style="71" customWidth="1"/>
    <col min="5117" max="5117" width="26.6640625" style="71" customWidth="1"/>
    <col min="5118" max="5118" width="54.33203125" style="71" bestFit="1" customWidth="1"/>
    <col min="5119" max="5360" width="9.109375" style="71"/>
    <col min="5361" max="5361" width="8" style="71" customWidth="1"/>
    <col min="5362" max="5362" width="48.44140625" style="71" bestFit="1" customWidth="1"/>
    <col min="5363" max="5363" width="12.6640625" style="71" customWidth="1"/>
    <col min="5364" max="5364" width="9.44140625" style="71" customWidth="1"/>
    <col min="5365" max="5365" width="15.6640625" style="71" customWidth="1"/>
    <col min="5366" max="5366" width="12.33203125" style="71" customWidth="1"/>
    <col min="5367" max="5367" width="9.109375" style="71"/>
    <col min="5368" max="5368" width="16" style="71" customWidth="1"/>
    <col min="5369" max="5369" width="23.44140625" style="71" customWidth="1"/>
    <col min="5370" max="5370" width="10.44140625" style="71" bestFit="1" customWidth="1"/>
    <col min="5371" max="5372" width="10.109375" style="71" customWidth="1"/>
    <col min="5373" max="5373" width="26.6640625" style="71" customWidth="1"/>
    <col min="5374" max="5374" width="54.33203125" style="71" bestFit="1" customWidth="1"/>
    <col min="5375" max="5616" width="9.109375" style="71"/>
    <col min="5617" max="5617" width="8" style="71" customWidth="1"/>
    <col min="5618" max="5618" width="48.44140625" style="71" bestFit="1" customWidth="1"/>
    <col min="5619" max="5619" width="12.6640625" style="71" customWidth="1"/>
    <col min="5620" max="5620" width="9.44140625" style="71" customWidth="1"/>
    <col min="5621" max="5621" width="15.6640625" style="71" customWidth="1"/>
    <col min="5622" max="5622" width="12.33203125" style="71" customWidth="1"/>
    <col min="5623" max="5623" width="9.109375" style="71"/>
    <col min="5624" max="5624" width="16" style="71" customWidth="1"/>
    <col min="5625" max="5625" width="23.44140625" style="71" customWidth="1"/>
    <col min="5626" max="5626" width="10.44140625" style="71" bestFit="1" customWidth="1"/>
    <col min="5627" max="5628" width="10.109375" style="71" customWidth="1"/>
    <col min="5629" max="5629" width="26.6640625" style="71" customWidth="1"/>
    <col min="5630" max="5630" width="54.33203125" style="71" bestFit="1" customWidth="1"/>
    <col min="5631" max="5872" width="9.109375" style="71"/>
    <col min="5873" max="5873" width="8" style="71" customWidth="1"/>
    <col min="5874" max="5874" width="48.44140625" style="71" bestFit="1" customWidth="1"/>
    <col min="5875" max="5875" width="12.6640625" style="71" customWidth="1"/>
    <col min="5876" max="5876" width="9.44140625" style="71" customWidth="1"/>
    <col min="5877" max="5877" width="15.6640625" style="71" customWidth="1"/>
    <col min="5878" max="5878" width="12.33203125" style="71" customWidth="1"/>
    <col min="5879" max="5879" width="9.109375" style="71"/>
    <col min="5880" max="5880" width="16" style="71" customWidth="1"/>
    <col min="5881" max="5881" width="23.44140625" style="71" customWidth="1"/>
    <col min="5882" max="5882" width="10.44140625" style="71" bestFit="1" customWidth="1"/>
    <col min="5883" max="5884" width="10.109375" style="71" customWidth="1"/>
    <col min="5885" max="5885" width="26.6640625" style="71" customWidth="1"/>
    <col min="5886" max="5886" width="54.33203125" style="71" bestFit="1" customWidth="1"/>
    <col min="5887" max="6128" width="9.109375" style="71"/>
    <col min="6129" max="6129" width="8" style="71" customWidth="1"/>
    <col min="6130" max="6130" width="48.44140625" style="71" bestFit="1" customWidth="1"/>
    <col min="6131" max="6131" width="12.6640625" style="71" customWidth="1"/>
    <col min="6132" max="6132" width="9.44140625" style="71" customWidth="1"/>
    <col min="6133" max="6133" width="15.6640625" style="71" customWidth="1"/>
    <col min="6134" max="6134" width="12.33203125" style="71" customWidth="1"/>
    <col min="6135" max="6135" width="9.109375" style="71"/>
    <col min="6136" max="6136" width="16" style="71" customWidth="1"/>
    <col min="6137" max="6137" width="23.44140625" style="71" customWidth="1"/>
    <col min="6138" max="6138" width="10.44140625" style="71" bestFit="1" customWidth="1"/>
    <col min="6139" max="6140" width="10.109375" style="71" customWidth="1"/>
    <col min="6141" max="6141" width="26.6640625" style="71" customWidth="1"/>
    <col min="6142" max="6142" width="54.33203125" style="71" bestFit="1" customWidth="1"/>
    <col min="6143" max="6384" width="9.109375" style="71"/>
    <col min="6385" max="6385" width="8" style="71" customWidth="1"/>
    <col min="6386" max="6386" width="48.44140625" style="71" bestFit="1" customWidth="1"/>
    <col min="6387" max="6387" width="12.6640625" style="71" customWidth="1"/>
    <col min="6388" max="6388" width="9.44140625" style="71" customWidth="1"/>
    <col min="6389" max="6389" width="15.6640625" style="71" customWidth="1"/>
    <col min="6390" max="6390" width="12.33203125" style="71" customWidth="1"/>
    <col min="6391" max="6391" width="9.109375" style="71"/>
    <col min="6392" max="6392" width="16" style="71" customWidth="1"/>
    <col min="6393" max="6393" width="23.44140625" style="71" customWidth="1"/>
    <col min="6394" max="6394" width="10.44140625" style="71" bestFit="1" customWidth="1"/>
    <col min="6395" max="6396" width="10.109375" style="71" customWidth="1"/>
    <col min="6397" max="6397" width="26.6640625" style="71" customWidth="1"/>
    <col min="6398" max="6398" width="54.33203125" style="71" bestFit="1" customWidth="1"/>
    <col min="6399" max="6640" width="9.109375" style="71"/>
    <col min="6641" max="6641" width="8" style="71" customWidth="1"/>
    <col min="6642" max="6642" width="48.44140625" style="71" bestFit="1" customWidth="1"/>
    <col min="6643" max="6643" width="12.6640625" style="71" customWidth="1"/>
    <col min="6644" max="6644" width="9.44140625" style="71" customWidth="1"/>
    <col min="6645" max="6645" width="15.6640625" style="71" customWidth="1"/>
    <col min="6646" max="6646" width="12.33203125" style="71" customWidth="1"/>
    <col min="6647" max="6647" width="9.109375" style="71"/>
    <col min="6648" max="6648" width="16" style="71" customWidth="1"/>
    <col min="6649" max="6649" width="23.44140625" style="71" customWidth="1"/>
    <col min="6650" max="6650" width="10.44140625" style="71" bestFit="1" customWidth="1"/>
    <col min="6651" max="6652" width="10.109375" style="71" customWidth="1"/>
    <col min="6653" max="6653" width="26.6640625" style="71" customWidth="1"/>
    <col min="6654" max="6654" width="54.33203125" style="71" bestFit="1" customWidth="1"/>
    <col min="6655" max="6896" width="9.109375" style="71"/>
    <col min="6897" max="6897" width="8" style="71" customWidth="1"/>
    <col min="6898" max="6898" width="48.44140625" style="71" bestFit="1" customWidth="1"/>
    <col min="6899" max="6899" width="12.6640625" style="71" customWidth="1"/>
    <col min="6900" max="6900" width="9.44140625" style="71" customWidth="1"/>
    <col min="6901" max="6901" width="15.6640625" style="71" customWidth="1"/>
    <col min="6902" max="6902" width="12.33203125" style="71" customWidth="1"/>
    <col min="6903" max="6903" width="9.109375" style="71"/>
    <col min="6904" max="6904" width="16" style="71" customWidth="1"/>
    <col min="6905" max="6905" width="23.44140625" style="71" customWidth="1"/>
    <col min="6906" max="6906" width="10.44140625" style="71" bestFit="1" customWidth="1"/>
    <col min="6907" max="6908" width="10.109375" style="71" customWidth="1"/>
    <col min="6909" max="6909" width="26.6640625" style="71" customWidth="1"/>
    <col min="6910" max="6910" width="54.33203125" style="71" bestFit="1" customWidth="1"/>
    <col min="6911" max="7152" width="9.109375" style="71"/>
    <col min="7153" max="7153" width="8" style="71" customWidth="1"/>
    <col min="7154" max="7154" width="48.44140625" style="71" bestFit="1" customWidth="1"/>
    <col min="7155" max="7155" width="12.6640625" style="71" customWidth="1"/>
    <col min="7156" max="7156" width="9.44140625" style="71" customWidth="1"/>
    <col min="7157" max="7157" width="15.6640625" style="71" customWidth="1"/>
    <col min="7158" max="7158" width="12.33203125" style="71" customWidth="1"/>
    <col min="7159" max="7159" width="9.109375" style="71"/>
    <col min="7160" max="7160" width="16" style="71" customWidth="1"/>
    <col min="7161" max="7161" width="23.44140625" style="71" customWidth="1"/>
    <col min="7162" max="7162" width="10.44140625" style="71" bestFit="1" customWidth="1"/>
    <col min="7163" max="7164" width="10.109375" style="71" customWidth="1"/>
    <col min="7165" max="7165" width="26.6640625" style="71" customWidth="1"/>
    <col min="7166" max="7166" width="54.33203125" style="71" bestFit="1" customWidth="1"/>
    <col min="7167" max="7408" width="9.109375" style="71"/>
    <col min="7409" max="7409" width="8" style="71" customWidth="1"/>
    <col min="7410" max="7410" width="48.44140625" style="71" bestFit="1" customWidth="1"/>
    <col min="7411" max="7411" width="12.6640625" style="71" customWidth="1"/>
    <col min="7412" max="7412" width="9.44140625" style="71" customWidth="1"/>
    <col min="7413" max="7413" width="15.6640625" style="71" customWidth="1"/>
    <col min="7414" max="7414" width="12.33203125" style="71" customWidth="1"/>
    <col min="7415" max="7415" width="9.109375" style="71"/>
    <col min="7416" max="7416" width="16" style="71" customWidth="1"/>
    <col min="7417" max="7417" width="23.44140625" style="71" customWidth="1"/>
    <col min="7418" max="7418" width="10.44140625" style="71" bestFit="1" customWidth="1"/>
    <col min="7419" max="7420" width="10.109375" style="71" customWidth="1"/>
    <col min="7421" max="7421" width="26.6640625" style="71" customWidth="1"/>
    <col min="7422" max="7422" width="54.33203125" style="71" bestFit="1" customWidth="1"/>
    <col min="7423" max="7664" width="9.109375" style="71"/>
    <col min="7665" max="7665" width="8" style="71" customWidth="1"/>
    <col min="7666" max="7666" width="48.44140625" style="71" bestFit="1" customWidth="1"/>
    <col min="7667" max="7667" width="12.6640625" style="71" customWidth="1"/>
    <col min="7668" max="7668" width="9.44140625" style="71" customWidth="1"/>
    <col min="7669" max="7669" width="15.6640625" style="71" customWidth="1"/>
    <col min="7670" max="7670" width="12.33203125" style="71" customWidth="1"/>
    <col min="7671" max="7671" width="9.109375" style="71"/>
    <col min="7672" max="7672" width="16" style="71" customWidth="1"/>
    <col min="7673" max="7673" width="23.44140625" style="71" customWidth="1"/>
    <col min="7674" max="7674" width="10.44140625" style="71" bestFit="1" customWidth="1"/>
    <col min="7675" max="7676" width="10.109375" style="71" customWidth="1"/>
    <col min="7677" max="7677" width="26.6640625" style="71" customWidth="1"/>
    <col min="7678" max="7678" width="54.33203125" style="71" bestFit="1" customWidth="1"/>
    <col min="7679" max="7920" width="9.109375" style="71"/>
    <col min="7921" max="7921" width="8" style="71" customWidth="1"/>
    <col min="7922" max="7922" width="48.44140625" style="71" bestFit="1" customWidth="1"/>
    <col min="7923" max="7923" width="12.6640625" style="71" customWidth="1"/>
    <col min="7924" max="7924" width="9.44140625" style="71" customWidth="1"/>
    <col min="7925" max="7925" width="15.6640625" style="71" customWidth="1"/>
    <col min="7926" max="7926" width="12.33203125" style="71" customWidth="1"/>
    <col min="7927" max="7927" width="9.109375" style="71"/>
    <col min="7928" max="7928" width="16" style="71" customWidth="1"/>
    <col min="7929" max="7929" width="23.44140625" style="71" customWidth="1"/>
    <col min="7930" max="7930" width="10.44140625" style="71" bestFit="1" customWidth="1"/>
    <col min="7931" max="7932" width="10.109375" style="71" customWidth="1"/>
    <col min="7933" max="7933" width="26.6640625" style="71" customWidth="1"/>
    <col min="7934" max="7934" width="54.33203125" style="71" bestFit="1" customWidth="1"/>
    <col min="7935" max="8176" width="9.109375" style="71"/>
    <col min="8177" max="8177" width="8" style="71" customWidth="1"/>
    <col min="8178" max="8178" width="48.44140625" style="71" bestFit="1" customWidth="1"/>
    <col min="8179" max="8179" width="12.6640625" style="71" customWidth="1"/>
    <col min="8180" max="8180" width="9.44140625" style="71" customWidth="1"/>
    <col min="8181" max="8181" width="15.6640625" style="71" customWidth="1"/>
    <col min="8182" max="8182" width="12.33203125" style="71" customWidth="1"/>
    <col min="8183" max="8183" width="9.109375" style="71"/>
    <col min="8184" max="8184" width="16" style="71" customWidth="1"/>
    <col min="8185" max="8185" width="23.44140625" style="71" customWidth="1"/>
    <col min="8186" max="8186" width="10.44140625" style="71" bestFit="1" customWidth="1"/>
    <col min="8187" max="8188" width="10.109375" style="71" customWidth="1"/>
    <col min="8189" max="8189" width="26.6640625" style="71" customWidth="1"/>
    <col min="8190" max="8190" width="54.33203125" style="71" bestFit="1" customWidth="1"/>
    <col min="8191" max="8432" width="9.109375" style="71"/>
    <col min="8433" max="8433" width="8" style="71" customWidth="1"/>
    <col min="8434" max="8434" width="48.44140625" style="71" bestFit="1" customWidth="1"/>
    <col min="8435" max="8435" width="12.6640625" style="71" customWidth="1"/>
    <col min="8436" max="8436" width="9.44140625" style="71" customWidth="1"/>
    <col min="8437" max="8437" width="15.6640625" style="71" customWidth="1"/>
    <col min="8438" max="8438" width="12.33203125" style="71" customWidth="1"/>
    <col min="8439" max="8439" width="9.109375" style="71"/>
    <col min="8440" max="8440" width="16" style="71" customWidth="1"/>
    <col min="8441" max="8441" width="23.44140625" style="71" customWidth="1"/>
    <col min="8442" max="8442" width="10.44140625" style="71" bestFit="1" customWidth="1"/>
    <col min="8443" max="8444" width="10.109375" style="71" customWidth="1"/>
    <col min="8445" max="8445" width="26.6640625" style="71" customWidth="1"/>
    <col min="8446" max="8446" width="54.33203125" style="71" bestFit="1" customWidth="1"/>
    <col min="8447" max="8688" width="9.109375" style="71"/>
    <col min="8689" max="8689" width="8" style="71" customWidth="1"/>
    <col min="8690" max="8690" width="48.44140625" style="71" bestFit="1" customWidth="1"/>
    <col min="8691" max="8691" width="12.6640625" style="71" customWidth="1"/>
    <col min="8692" max="8692" width="9.44140625" style="71" customWidth="1"/>
    <col min="8693" max="8693" width="15.6640625" style="71" customWidth="1"/>
    <col min="8694" max="8694" width="12.33203125" style="71" customWidth="1"/>
    <col min="8695" max="8695" width="9.109375" style="71"/>
    <col min="8696" max="8696" width="16" style="71" customWidth="1"/>
    <col min="8697" max="8697" width="23.44140625" style="71" customWidth="1"/>
    <col min="8698" max="8698" width="10.44140625" style="71" bestFit="1" customWidth="1"/>
    <col min="8699" max="8700" width="10.109375" style="71" customWidth="1"/>
    <col min="8701" max="8701" width="26.6640625" style="71" customWidth="1"/>
    <col min="8702" max="8702" width="54.33203125" style="71" bestFit="1" customWidth="1"/>
    <col min="8703" max="8944" width="9.109375" style="71"/>
    <col min="8945" max="8945" width="8" style="71" customWidth="1"/>
    <col min="8946" max="8946" width="48.44140625" style="71" bestFit="1" customWidth="1"/>
    <col min="8947" max="8947" width="12.6640625" style="71" customWidth="1"/>
    <col min="8948" max="8948" width="9.44140625" style="71" customWidth="1"/>
    <col min="8949" max="8949" width="15.6640625" style="71" customWidth="1"/>
    <col min="8950" max="8950" width="12.33203125" style="71" customWidth="1"/>
    <col min="8951" max="8951" width="9.109375" style="71"/>
    <col min="8952" max="8952" width="16" style="71" customWidth="1"/>
    <col min="8953" max="8953" width="23.44140625" style="71" customWidth="1"/>
    <col min="8954" max="8954" width="10.44140625" style="71" bestFit="1" customWidth="1"/>
    <col min="8955" max="8956" width="10.109375" style="71" customWidth="1"/>
    <col min="8957" max="8957" width="26.6640625" style="71" customWidth="1"/>
    <col min="8958" max="8958" width="54.33203125" style="71" bestFit="1" customWidth="1"/>
    <col min="8959" max="9200" width="9.109375" style="71"/>
    <col min="9201" max="9201" width="8" style="71" customWidth="1"/>
    <col min="9202" max="9202" width="48.44140625" style="71" bestFit="1" customWidth="1"/>
    <col min="9203" max="9203" width="12.6640625" style="71" customWidth="1"/>
    <col min="9204" max="9204" width="9.44140625" style="71" customWidth="1"/>
    <col min="9205" max="9205" width="15.6640625" style="71" customWidth="1"/>
    <col min="9206" max="9206" width="12.33203125" style="71" customWidth="1"/>
    <col min="9207" max="9207" width="9.109375" style="71"/>
    <col min="9208" max="9208" width="16" style="71" customWidth="1"/>
    <col min="9209" max="9209" width="23.44140625" style="71" customWidth="1"/>
    <col min="9210" max="9210" width="10.44140625" style="71" bestFit="1" customWidth="1"/>
    <col min="9211" max="9212" width="10.109375" style="71" customWidth="1"/>
    <col min="9213" max="9213" width="26.6640625" style="71" customWidth="1"/>
    <col min="9214" max="9214" width="54.33203125" style="71" bestFit="1" customWidth="1"/>
    <col min="9215" max="9456" width="9.109375" style="71"/>
    <col min="9457" max="9457" width="8" style="71" customWidth="1"/>
    <col min="9458" max="9458" width="48.44140625" style="71" bestFit="1" customWidth="1"/>
    <col min="9459" max="9459" width="12.6640625" style="71" customWidth="1"/>
    <col min="9460" max="9460" width="9.44140625" style="71" customWidth="1"/>
    <col min="9461" max="9461" width="15.6640625" style="71" customWidth="1"/>
    <col min="9462" max="9462" width="12.33203125" style="71" customWidth="1"/>
    <col min="9463" max="9463" width="9.109375" style="71"/>
    <col min="9464" max="9464" width="16" style="71" customWidth="1"/>
    <col min="9465" max="9465" width="23.44140625" style="71" customWidth="1"/>
    <col min="9466" max="9466" width="10.44140625" style="71" bestFit="1" customWidth="1"/>
    <col min="9467" max="9468" width="10.109375" style="71" customWidth="1"/>
    <col min="9469" max="9469" width="26.6640625" style="71" customWidth="1"/>
    <col min="9470" max="9470" width="54.33203125" style="71" bestFit="1" customWidth="1"/>
    <col min="9471" max="9712" width="9.109375" style="71"/>
    <col min="9713" max="9713" width="8" style="71" customWidth="1"/>
    <col min="9714" max="9714" width="48.44140625" style="71" bestFit="1" customWidth="1"/>
    <col min="9715" max="9715" width="12.6640625" style="71" customWidth="1"/>
    <col min="9716" max="9716" width="9.44140625" style="71" customWidth="1"/>
    <col min="9717" max="9717" width="15.6640625" style="71" customWidth="1"/>
    <col min="9718" max="9718" width="12.33203125" style="71" customWidth="1"/>
    <col min="9719" max="9719" width="9.109375" style="71"/>
    <col min="9720" max="9720" width="16" style="71" customWidth="1"/>
    <col min="9721" max="9721" width="23.44140625" style="71" customWidth="1"/>
    <col min="9722" max="9722" width="10.44140625" style="71" bestFit="1" customWidth="1"/>
    <col min="9723" max="9724" width="10.109375" style="71" customWidth="1"/>
    <col min="9725" max="9725" width="26.6640625" style="71" customWidth="1"/>
    <col min="9726" max="9726" width="54.33203125" style="71" bestFit="1" customWidth="1"/>
    <col min="9727" max="9968" width="9.109375" style="71"/>
    <col min="9969" max="9969" width="8" style="71" customWidth="1"/>
    <col min="9970" max="9970" width="48.44140625" style="71" bestFit="1" customWidth="1"/>
    <col min="9971" max="9971" width="12.6640625" style="71" customWidth="1"/>
    <col min="9972" max="9972" width="9.44140625" style="71" customWidth="1"/>
    <col min="9973" max="9973" width="15.6640625" style="71" customWidth="1"/>
    <col min="9974" max="9974" width="12.33203125" style="71" customWidth="1"/>
    <col min="9975" max="9975" width="9.109375" style="71"/>
    <col min="9976" max="9976" width="16" style="71" customWidth="1"/>
    <col min="9977" max="9977" width="23.44140625" style="71" customWidth="1"/>
    <col min="9978" max="9978" width="10.44140625" style="71" bestFit="1" customWidth="1"/>
    <col min="9979" max="9980" width="10.109375" style="71" customWidth="1"/>
    <col min="9981" max="9981" width="26.6640625" style="71" customWidth="1"/>
    <col min="9982" max="9982" width="54.33203125" style="71" bestFit="1" customWidth="1"/>
    <col min="9983" max="10224" width="9.109375" style="71"/>
    <col min="10225" max="10225" width="8" style="71" customWidth="1"/>
    <col min="10226" max="10226" width="48.44140625" style="71" bestFit="1" customWidth="1"/>
    <col min="10227" max="10227" width="12.6640625" style="71" customWidth="1"/>
    <col min="10228" max="10228" width="9.44140625" style="71" customWidth="1"/>
    <col min="10229" max="10229" width="15.6640625" style="71" customWidth="1"/>
    <col min="10230" max="10230" width="12.33203125" style="71" customWidth="1"/>
    <col min="10231" max="10231" width="9.109375" style="71"/>
    <col min="10232" max="10232" width="16" style="71" customWidth="1"/>
    <col min="10233" max="10233" width="23.44140625" style="71" customWidth="1"/>
    <col min="10234" max="10234" width="10.44140625" style="71" bestFit="1" customWidth="1"/>
    <col min="10235" max="10236" width="10.109375" style="71" customWidth="1"/>
    <col min="10237" max="10237" width="26.6640625" style="71" customWidth="1"/>
    <col min="10238" max="10238" width="54.33203125" style="71" bestFit="1" customWidth="1"/>
    <col min="10239" max="10480" width="9.109375" style="71"/>
    <col min="10481" max="10481" width="8" style="71" customWidth="1"/>
    <col min="10482" max="10482" width="48.44140625" style="71" bestFit="1" customWidth="1"/>
    <col min="10483" max="10483" width="12.6640625" style="71" customWidth="1"/>
    <col min="10484" max="10484" width="9.44140625" style="71" customWidth="1"/>
    <col min="10485" max="10485" width="15.6640625" style="71" customWidth="1"/>
    <col min="10486" max="10486" width="12.33203125" style="71" customWidth="1"/>
    <col min="10487" max="10487" width="9.109375" style="71"/>
    <col min="10488" max="10488" width="16" style="71" customWidth="1"/>
    <col min="10489" max="10489" width="23.44140625" style="71" customWidth="1"/>
    <col min="10490" max="10490" width="10.44140625" style="71" bestFit="1" customWidth="1"/>
    <col min="10491" max="10492" width="10.109375" style="71" customWidth="1"/>
    <col min="10493" max="10493" width="26.6640625" style="71" customWidth="1"/>
    <col min="10494" max="10494" width="54.33203125" style="71" bestFit="1" customWidth="1"/>
    <col min="10495" max="10736" width="9.109375" style="71"/>
    <col min="10737" max="10737" width="8" style="71" customWidth="1"/>
    <col min="10738" max="10738" width="48.44140625" style="71" bestFit="1" customWidth="1"/>
    <col min="10739" max="10739" width="12.6640625" style="71" customWidth="1"/>
    <col min="10740" max="10740" width="9.44140625" style="71" customWidth="1"/>
    <col min="10741" max="10741" width="15.6640625" style="71" customWidth="1"/>
    <col min="10742" max="10742" width="12.33203125" style="71" customWidth="1"/>
    <col min="10743" max="10743" width="9.109375" style="71"/>
    <col min="10744" max="10744" width="16" style="71" customWidth="1"/>
    <col min="10745" max="10745" width="23.44140625" style="71" customWidth="1"/>
    <col min="10746" max="10746" width="10.44140625" style="71" bestFit="1" customWidth="1"/>
    <col min="10747" max="10748" width="10.109375" style="71" customWidth="1"/>
    <col min="10749" max="10749" width="26.6640625" style="71" customWidth="1"/>
    <col min="10750" max="10750" width="54.33203125" style="71" bestFit="1" customWidth="1"/>
    <col min="10751" max="10992" width="9.109375" style="71"/>
    <col min="10993" max="10993" width="8" style="71" customWidth="1"/>
    <col min="10994" max="10994" width="48.44140625" style="71" bestFit="1" customWidth="1"/>
    <col min="10995" max="10995" width="12.6640625" style="71" customWidth="1"/>
    <col min="10996" max="10996" width="9.44140625" style="71" customWidth="1"/>
    <col min="10997" max="10997" width="15.6640625" style="71" customWidth="1"/>
    <col min="10998" max="10998" width="12.33203125" style="71" customWidth="1"/>
    <col min="10999" max="10999" width="9.109375" style="71"/>
    <col min="11000" max="11000" width="16" style="71" customWidth="1"/>
    <col min="11001" max="11001" width="23.44140625" style="71" customWidth="1"/>
    <col min="11002" max="11002" width="10.44140625" style="71" bestFit="1" customWidth="1"/>
    <col min="11003" max="11004" width="10.109375" style="71" customWidth="1"/>
    <col min="11005" max="11005" width="26.6640625" style="71" customWidth="1"/>
    <col min="11006" max="11006" width="54.33203125" style="71" bestFit="1" customWidth="1"/>
    <col min="11007" max="11248" width="9.109375" style="71"/>
    <col min="11249" max="11249" width="8" style="71" customWidth="1"/>
    <col min="11250" max="11250" width="48.44140625" style="71" bestFit="1" customWidth="1"/>
    <col min="11251" max="11251" width="12.6640625" style="71" customWidth="1"/>
    <col min="11252" max="11252" width="9.44140625" style="71" customWidth="1"/>
    <col min="11253" max="11253" width="15.6640625" style="71" customWidth="1"/>
    <col min="11254" max="11254" width="12.33203125" style="71" customWidth="1"/>
    <col min="11255" max="11255" width="9.109375" style="71"/>
    <col min="11256" max="11256" width="16" style="71" customWidth="1"/>
    <col min="11257" max="11257" width="23.44140625" style="71" customWidth="1"/>
    <col min="11258" max="11258" width="10.44140625" style="71" bestFit="1" customWidth="1"/>
    <col min="11259" max="11260" width="10.109375" style="71" customWidth="1"/>
    <col min="11261" max="11261" width="26.6640625" style="71" customWidth="1"/>
    <col min="11262" max="11262" width="54.33203125" style="71" bestFit="1" customWidth="1"/>
    <col min="11263" max="11504" width="9.109375" style="71"/>
    <col min="11505" max="11505" width="8" style="71" customWidth="1"/>
    <col min="11506" max="11506" width="48.44140625" style="71" bestFit="1" customWidth="1"/>
    <col min="11507" max="11507" width="12.6640625" style="71" customWidth="1"/>
    <col min="11508" max="11508" width="9.44140625" style="71" customWidth="1"/>
    <col min="11509" max="11509" width="15.6640625" style="71" customWidth="1"/>
    <col min="11510" max="11510" width="12.33203125" style="71" customWidth="1"/>
    <col min="11511" max="11511" width="9.109375" style="71"/>
    <col min="11512" max="11512" width="16" style="71" customWidth="1"/>
    <col min="11513" max="11513" width="23.44140625" style="71" customWidth="1"/>
    <col min="11514" max="11514" width="10.44140625" style="71" bestFit="1" customWidth="1"/>
    <col min="11515" max="11516" width="10.109375" style="71" customWidth="1"/>
    <col min="11517" max="11517" width="26.6640625" style="71" customWidth="1"/>
    <col min="11518" max="11518" width="54.33203125" style="71" bestFit="1" customWidth="1"/>
    <col min="11519" max="11760" width="9.109375" style="71"/>
    <col min="11761" max="11761" width="8" style="71" customWidth="1"/>
    <col min="11762" max="11762" width="48.44140625" style="71" bestFit="1" customWidth="1"/>
    <col min="11763" max="11763" width="12.6640625" style="71" customWidth="1"/>
    <col min="11764" max="11764" width="9.44140625" style="71" customWidth="1"/>
    <col min="11765" max="11765" width="15.6640625" style="71" customWidth="1"/>
    <col min="11766" max="11766" width="12.33203125" style="71" customWidth="1"/>
    <col min="11767" max="11767" width="9.109375" style="71"/>
    <col min="11768" max="11768" width="16" style="71" customWidth="1"/>
    <col min="11769" max="11769" width="23.44140625" style="71" customWidth="1"/>
    <col min="11770" max="11770" width="10.44140625" style="71" bestFit="1" customWidth="1"/>
    <col min="11771" max="11772" width="10.109375" style="71" customWidth="1"/>
    <col min="11773" max="11773" width="26.6640625" style="71" customWidth="1"/>
    <col min="11774" max="11774" width="54.33203125" style="71" bestFit="1" customWidth="1"/>
    <col min="11775" max="12016" width="9.109375" style="71"/>
    <col min="12017" max="12017" width="8" style="71" customWidth="1"/>
    <col min="12018" max="12018" width="48.44140625" style="71" bestFit="1" customWidth="1"/>
    <col min="12019" max="12019" width="12.6640625" style="71" customWidth="1"/>
    <col min="12020" max="12020" width="9.44140625" style="71" customWidth="1"/>
    <col min="12021" max="12021" width="15.6640625" style="71" customWidth="1"/>
    <col min="12022" max="12022" width="12.33203125" style="71" customWidth="1"/>
    <col min="12023" max="12023" width="9.109375" style="71"/>
    <col min="12024" max="12024" width="16" style="71" customWidth="1"/>
    <col min="12025" max="12025" width="23.44140625" style="71" customWidth="1"/>
    <col min="12026" max="12026" width="10.44140625" style="71" bestFit="1" customWidth="1"/>
    <col min="12027" max="12028" width="10.109375" style="71" customWidth="1"/>
    <col min="12029" max="12029" width="26.6640625" style="71" customWidth="1"/>
    <col min="12030" max="12030" width="54.33203125" style="71" bestFit="1" customWidth="1"/>
    <col min="12031" max="12272" width="9.109375" style="71"/>
    <col min="12273" max="12273" width="8" style="71" customWidth="1"/>
    <col min="12274" max="12274" width="48.44140625" style="71" bestFit="1" customWidth="1"/>
    <col min="12275" max="12275" width="12.6640625" style="71" customWidth="1"/>
    <col min="12276" max="12276" width="9.44140625" style="71" customWidth="1"/>
    <col min="12277" max="12277" width="15.6640625" style="71" customWidth="1"/>
    <col min="12278" max="12278" width="12.33203125" style="71" customWidth="1"/>
    <col min="12279" max="12279" width="9.109375" style="71"/>
    <col min="12280" max="12280" width="16" style="71" customWidth="1"/>
    <col min="12281" max="12281" width="23.44140625" style="71" customWidth="1"/>
    <col min="12282" max="12282" width="10.44140625" style="71" bestFit="1" customWidth="1"/>
    <col min="12283" max="12284" width="10.109375" style="71" customWidth="1"/>
    <col min="12285" max="12285" width="26.6640625" style="71" customWidth="1"/>
    <col min="12286" max="12286" width="54.33203125" style="71" bestFit="1" customWidth="1"/>
    <col min="12287" max="12528" width="9.109375" style="71"/>
    <col min="12529" max="12529" width="8" style="71" customWidth="1"/>
    <col min="12530" max="12530" width="48.44140625" style="71" bestFit="1" customWidth="1"/>
    <col min="12531" max="12531" width="12.6640625" style="71" customWidth="1"/>
    <col min="12532" max="12532" width="9.44140625" style="71" customWidth="1"/>
    <col min="12533" max="12533" width="15.6640625" style="71" customWidth="1"/>
    <col min="12534" max="12534" width="12.33203125" style="71" customWidth="1"/>
    <col min="12535" max="12535" width="9.109375" style="71"/>
    <col min="12536" max="12536" width="16" style="71" customWidth="1"/>
    <col min="12537" max="12537" width="23.44140625" style="71" customWidth="1"/>
    <col min="12538" max="12538" width="10.44140625" style="71" bestFit="1" customWidth="1"/>
    <col min="12539" max="12540" width="10.109375" style="71" customWidth="1"/>
    <col min="12541" max="12541" width="26.6640625" style="71" customWidth="1"/>
    <col min="12542" max="12542" width="54.33203125" style="71" bestFit="1" customWidth="1"/>
    <col min="12543" max="12784" width="9.109375" style="71"/>
    <col min="12785" max="12785" width="8" style="71" customWidth="1"/>
    <col min="12786" max="12786" width="48.44140625" style="71" bestFit="1" customWidth="1"/>
    <col min="12787" max="12787" width="12.6640625" style="71" customWidth="1"/>
    <col min="12788" max="12788" width="9.44140625" style="71" customWidth="1"/>
    <col min="12789" max="12789" width="15.6640625" style="71" customWidth="1"/>
    <col min="12790" max="12790" width="12.33203125" style="71" customWidth="1"/>
    <col min="12791" max="12791" width="9.109375" style="71"/>
    <col min="12792" max="12792" width="16" style="71" customWidth="1"/>
    <col min="12793" max="12793" width="23.44140625" style="71" customWidth="1"/>
    <col min="12794" max="12794" width="10.44140625" style="71" bestFit="1" customWidth="1"/>
    <col min="12795" max="12796" width="10.109375" style="71" customWidth="1"/>
    <col min="12797" max="12797" width="26.6640625" style="71" customWidth="1"/>
    <col min="12798" max="12798" width="54.33203125" style="71" bestFit="1" customWidth="1"/>
    <col min="12799" max="13040" width="9.109375" style="71"/>
    <col min="13041" max="13041" width="8" style="71" customWidth="1"/>
    <col min="13042" max="13042" width="48.44140625" style="71" bestFit="1" customWidth="1"/>
    <col min="13043" max="13043" width="12.6640625" style="71" customWidth="1"/>
    <col min="13044" max="13044" width="9.44140625" style="71" customWidth="1"/>
    <col min="13045" max="13045" width="15.6640625" style="71" customWidth="1"/>
    <col min="13046" max="13046" width="12.33203125" style="71" customWidth="1"/>
    <col min="13047" max="13047" width="9.109375" style="71"/>
    <col min="13048" max="13048" width="16" style="71" customWidth="1"/>
    <col min="13049" max="13049" width="23.44140625" style="71" customWidth="1"/>
    <col min="13050" max="13050" width="10.44140625" style="71" bestFit="1" customWidth="1"/>
    <col min="13051" max="13052" width="10.109375" style="71" customWidth="1"/>
    <col min="13053" max="13053" width="26.6640625" style="71" customWidth="1"/>
    <col min="13054" max="13054" width="54.33203125" style="71" bestFit="1" customWidth="1"/>
    <col min="13055" max="13296" width="9.109375" style="71"/>
    <col min="13297" max="13297" width="8" style="71" customWidth="1"/>
    <col min="13298" max="13298" width="48.44140625" style="71" bestFit="1" customWidth="1"/>
    <col min="13299" max="13299" width="12.6640625" style="71" customWidth="1"/>
    <col min="13300" max="13300" width="9.44140625" style="71" customWidth="1"/>
    <col min="13301" max="13301" width="15.6640625" style="71" customWidth="1"/>
    <col min="13302" max="13302" width="12.33203125" style="71" customWidth="1"/>
    <col min="13303" max="13303" width="9.109375" style="71"/>
    <col min="13304" max="13304" width="16" style="71" customWidth="1"/>
    <col min="13305" max="13305" width="23.44140625" style="71" customWidth="1"/>
    <col min="13306" max="13306" width="10.44140625" style="71" bestFit="1" customWidth="1"/>
    <col min="13307" max="13308" width="10.109375" style="71" customWidth="1"/>
    <col min="13309" max="13309" width="26.6640625" style="71" customWidth="1"/>
    <col min="13310" max="13310" width="54.33203125" style="71" bestFit="1" customWidth="1"/>
    <col min="13311" max="13552" width="9.109375" style="71"/>
    <col min="13553" max="13553" width="8" style="71" customWidth="1"/>
    <col min="13554" max="13554" width="48.44140625" style="71" bestFit="1" customWidth="1"/>
    <col min="13555" max="13555" width="12.6640625" style="71" customWidth="1"/>
    <col min="13556" max="13556" width="9.44140625" style="71" customWidth="1"/>
    <col min="13557" max="13557" width="15.6640625" style="71" customWidth="1"/>
    <col min="13558" max="13558" width="12.33203125" style="71" customWidth="1"/>
    <col min="13559" max="13559" width="9.109375" style="71"/>
    <col min="13560" max="13560" width="16" style="71" customWidth="1"/>
    <col min="13561" max="13561" width="23.44140625" style="71" customWidth="1"/>
    <col min="13562" max="13562" width="10.44140625" style="71" bestFit="1" customWidth="1"/>
    <col min="13563" max="13564" width="10.109375" style="71" customWidth="1"/>
    <col min="13565" max="13565" width="26.6640625" style="71" customWidth="1"/>
    <col min="13566" max="13566" width="54.33203125" style="71" bestFit="1" customWidth="1"/>
    <col min="13567" max="13808" width="9.109375" style="71"/>
    <col min="13809" max="13809" width="8" style="71" customWidth="1"/>
    <col min="13810" max="13810" width="48.44140625" style="71" bestFit="1" customWidth="1"/>
    <col min="13811" max="13811" width="12.6640625" style="71" customWidth="1"/>
    <col min="13812" max="13812" width="9.44140625" style="71" customWidth="1"/>
    <col min="13813" max="13813" width="15.6640625" style="71" customWidth="1"/>
    <col min="13814" max="13814" width="12.33203125" style="71" customWidth="1"/>
    <col min="13815" max="13815" width="9.109375" style="71"/>
    <col min="13816" max="13816" width="16" style="71" customWidth="1"/>
    <col min="13817" max="13817" width="23.44140625" style="71" customWidth="1"/>
    <col min="13818" max="13818" width="10.44140625" style="71" bestFit="1" customWidth="1"/>
    <col min="13819" max="13820" width="10.109375" style="71" customWidth="1"/>
    <col min="13821" max="13821" width="26.6640625" style="71" customWidth="1"/>
    <col min="13822" max="13822" width="54.33203125" style="71" bestFit="1" customWidth="1"/>
    <col min="13823" max="14064" width="9.109375" style="71"/>
    <col min="14065" max="14065" width="8" style="71" customWidth="1"/>
    <col min="14066" max="14066" width="48.44140625" style="71" bestFit="1" customWidth="1"/>
    <col min="14067" max="14067" width="12.6640625" style="71" customWidth="1"/>
    <col min="14068" max="14068" width="9.44140625" style="71" customWidth="1"/>
    <col min="14069" max="14069" width="15.6640625" style="71" customWidth="1"/>
    <col min="14070" max="14070" width="12.33203125" style="71" customWidth="1"/>
    <col min="14071" max="14071" width="9.109375" style="71"/>
    <col min="14072" max="14072" width="16" style="71" customWidth="1"/>
    <col min="14073" max="14073" width="23.44140625" style="71" customWidth="1"/>
    <col min="14074" max="14074" width="10.44140625" style="71" bestFit="1" customWidth="1"/>
    <col min="14075" max="14076" width="10.109375" style="71" customWidth="1"/>
    <col min="14077" max="14077" width="26.6640625" style="71" customWidth="1"/>
    <col min="14078" max="14078" width="54.33203125" style="71" bestFit="1" customWidth="1"/>
    <col min="14079" max="14320" width="9.109375" style="71"/>
    <col min="14321" max="14321" width="8" style="71" customWidth="1"/>
    <col min="14322" max="14322" width="48.44140625" style="71" bestFit="1" customWidth="1"/>
    <col min="14323" max="14323" width="12.6640625" style="71" customWidth="1"/>
    <col min="14324" max="14324" width="9.44140625" style="71" customWidth="1"/>
    <col min="14325" max="14325" width="15.6640625" style="71" customWidth="1"/>
    <col min="14326" max="14326" width="12.33203125" style="71" customWidth="1"/>
    <col min="14327" max="14327" width="9.109375" style="71"/>
    <col min="14328" max="14328" width="16" style="71" customWidth="1"/>
    <col min="14329" max="14329" width="23.44140625" style="71" customWidth="1"/>
    <col min="14330" max="14330" width="10.44140625" style="71" bestFit="1" customWidth="1"/>
    <col min="14331" max="14332" width="10.109375" style="71" customWidth="1"/>
    <col min="14333" max="14333" width="26.6640625" style="71" customWidth="1"/>
    <col min="14334" max="14334" width="54.33203125" style="71" bestFit="1" customWidth="1"/>
    <col min="14335" max="14576" width="9.109375" style="71"/>
    <col min="14577" max="14577" width="8" style="71" customWidth="1"/>
    <col min="14578" max="14578" width="48.44140625" style="71" bestFit="1" customWidth="1"/>
    <col min="14579" max="14579" width="12.6640625" style="71" customWidth="1"/>
    <col min="14580" max="14580" width="9.44140625" style="71" customWidth="1"/>
    <col min="14581" max="14581" width="15.6640625" style="71" customWidth="1"/>
    <col min="14582" max="14582" width="12.33203125" style="71" customWidth="1"/>
    <col min="14583" max="14583" width="9.109375" style="71"/>
    <col min="14584" max="14584" width="16" style="71" customWidth="1"/>
    <col min="14585" max="14585" width="23.44140625" style="71" customWidth="1"/>
    <col min="14586" max="14586" width="10.44140625" style="71" bestFit="1" customWidth="1"/>
    <col min="14587" max="14588" width="10.109375" style="71" customWidth="1"/>
    <col min="14589" max="14589" width="26.6640625" style="71" customWidth="1"/>
    <col min="14590" max="14590" width="54.33203125" style="71" bestFit="1" customWidth="1"/>
    <col min="14591" max="14832" width="9.109375" style="71"/>
    <col min="14833" max="14833" width="8" style="71" customWidth="1"/>
    <col min="14834" max="14834" width="48.44140625" style="71" bestFit="1" customWidth="1"/>
    <col min="14835" max="14835" width="12.6640625" style="71" customWidth="1"/>
    <col min="14836" max="14836" width="9.44140625" style="71" customWidth="1"/>
    <col min="14837" max="14837" width="15.6640625" style="71" customWidth="1"/>
    <col min="14838" max="14838" width="12.33203125" style="71" customWidth="1"/>
    <col min="14839" max="14839" width="9.109375" style="71"/>
    <col min="14840" max="14840" width="16" style="71" customWidth="1"/>
    <col min="14841" max="14841" width="23.44140625" style="71" customWidth="1"/>
    <col min="14842" max="14842" width="10.44140625" style="71" bestFit="1" customWidth="1"/>
    <col min="14843" max="14844" width="10.109375" style="71" customWidth="1"/>
    <col min="14845" max="14845" width="26.6640625" style="71" customWidth="1"/>
    <col min="14846" max="14846" width="54.33203125" style="71" bestFit="1" customWidth="1"/>
    <col min="14847" max="15088" width="9.109375" style="71"/>
    <col min="15089" max="15089" width="8" style="71" customWidth="1"/>
    <col min="15090" max="15090" width="48.44140625" style="71" bestFit="1" customWidth="1"/>
    <col min="15091" max="15091" width="12.6640625" style="71" customWidth="1"/>
    <col min="15092" max="15092" width="9.44140625" style="71" customWidth="1"/>
    <col min="15093" max="15093" width="15.6640625" style="71" customWidth="1"/>
    <col min="15094" max="15094" width="12.33203125" style="71" customWidth="1"/>
    <col min="15095" max="15095" width="9.109375" style="71"/>
    <col min="15096" max="15096" width="16" style="71" customWidth="1"/>
    <col min="15097" max="15097" width="23.44140625" style="71" customWidth="1"/>
    <col min="15098" max="15098" width="10.44140625" style="71" bestFit="1" customWidth="1"/>
    <col min="15099" max="15100" width="10.109375" style="71" customWidth="1"/>
    <col min="15101" max="15101" width="26.6640625" style="71" customWidth="1"/>
    <col min="15102" max="15102" width="54.33203125" style="71" bestFit="1" customWidth="1"/>
    <col min="15103" max="15344" width="9.109375" style="71"/>
    <col min="15345" max="15345" width="8" style="71" customWidth="1"/>
    <col min="15346" max="15346" width="48.44140625" style="71" bestFit="1" customWidth="1"/>
    <col min="15347" max="15347" width="12.6640625" style="71" customWidth="1"/>
    <col min="15348" max="15348" width="9.44140625" style="71" customWidth="1"/>
    <col min="15349" max="15349" width="15.6640625" style="71" customWidth="1"/>
    <col min="15350" max="15350" width="12.33203125" style="71" customWidth="1"/>
    <col min="15351" max="15351" width="9.109375" style="71"/>
    <col min="15352" max="15352" width="16" style="71" customWidth="1"/>
    <col min="15353" max="15353" width="23.44140625" style="71" customWidth="1"/>
    <col min="15354" max="15354" width="10.44140625" style="71" bestFit="1" customWidth="1"/>
    <col min="15355" max="15356" width="10.109375" style="71" customWidth="1"/>
    <col min="15357" max="15357" width="26.6640625" style="71" customWidth="1"/>
    <col min="15358" max="15358" width="54.33203125" style="71" bestFit="1" customWidth="1"/>
    <col min="15359" max="15600" width="9.109375" style="71"/>
    <col min="15601" max="15601" width="8" style="71" customWidth="1"/>
    <col min="15602" max="15602" width="48.44140625" style="71" bestFit="1" customWidth="1"/>
    <col min="15603" max="15603" width="12.6640625" style="71" customWidth="1"/>
    <col min="15604" max="15604" width="9.44140625" style="71" customWidth="1"/>
    <col min="15605" max="15605" width="15.6640625" style="71" customWidth="1"/>
    <col min="15606" max="15606" width="12.33203125" style="71" customWidth="1"/>
    <col min="15607" max="15607" width="9.109375" style="71"/>
    <col min="15608" max="15608" width="16" style="71" customWidth="1"/>
    <col min="15609" max="15609" width="23.44140625" style="71" customWidth="1"/>
    <col min="15610" max="15610" width="10.44140625" style="71" bestFit="1" customWidth="1"/>
    <col min="15611" max="15612" width="10.109375" style="71" customWidth="1"/>
    <col min="15613" max="15613" width="26.6640625" style="71" customWidth="1"/>
    <col min="15614" max="15614" width="54.33203125" style="71" bestFit="1" customWidth="1"/>
    <col min="15615" max="15856" width="9.109375" style="71"/>
    <col min="15857" max="15857" width="8" style="71" customWidth="1"/>
    <col min="15858" max="15858" width="48.44140625" style="71" bestFit="1" customWidth="1"/>
    <col min="15859" max="15859" width="12.6640625" style="71" customWidth="1"/>
    <col min="15860" max="15860" width="9.44140625" style="71" customWidth="1"/>
    <col min="15861" max="15861" width="15.6640625" style="71" customWidth="1"/>
    <col min="15862" max="15862" width="12.33203125" style="71" customWidth="1"/>
    <col min="15863" max="15863" width="9.109375" style="71"/>
    <col min="15864" max="15864" width="16" style="71" customWidth="1"/>
    <col min="15865" max="15865" width="23.44140625" style="71" customWidth="1"/>
    <col min="15866" max="15866" width="10.44140625" style="71" bestFit="1" customWidth="1"/>
    <col min="15867" max="15868" width="10.109375" style="71" customWidth="1"/>
    <col min="15869" max="15869" width="26.6640625" style="71" customWidth="1"/>
    <col min="15870" max="15870" width="54.33203125" style="71" bestFit="1" customWidth="1"/>
    <col min="15871" max="16112" width="9.109375" style="71"/>
    <col min="16113" max="16113" width="8" style="71" customWidth="1"/>
    <col min="16114" max="16114" width="48.44140625" style="71" bestFit="1" customWidth="1"/>
    <col min="16115" max="16115" width="12.6640625" style="71" customWidth="1"/>
    <col min="16116" max="16116" width="9.44140625" style="71" customWidth="1"/>
    <col min="16117" max="16117" width="15.6640625" style="71" customWidth="1"/>
    <col min="16118" max="16118" width="12.33203125" style="71" customWidth="1"/>
    <col min="16119" max="16119" width="9.109375" style="71"/>
    <col min="16120" max="16120" width="16" style="71" customWidth="1"/>
    <col min="16121" max="16121" width="23.44140625" style="71" customWidth="1"/>
    <col min="16122" max="16122" width="10.44140625" style="71" bestFit="1" customWidth="1"/>
    <col min="16123" max="16124" width="10.109375" style="71" customWidth="1"/>
    <col min="16125" max="16125" width="26.6640625" style="71" customWidth="1"/>
    <col min="16126" max="16126" width="54.33203125" style="71" bestFit="1" customWidth="1"/>
    <col min="16127" max="16384" width="9.109375" style="71"/>
  </cols>
  <sheetData>
    <row r="1" spans="1:11" ht="19.95" customHeight="1" x14ac:dyDescent="0.25">
      <c r="A1" s="148" t="s">
        <v>7</v>
      </c>
      <c r="B1" s="149" t="s">
        <v>78</v>
      </c>
      <c r="C1" s="166" t="s">
        <v>14</v>
      </c>
      <c r="D1" s="167">
        <f>Capa!B30</f>
        <v>44854</v>
      </c>
      <c r="E1" s="70"/>
      <c r="F1" s="70"/>
      <c r="G1" s="70"/>
      <c r="H1" s="70"/>
      <c r="I1" s="70"/>
      <c r="J1" s="70"/>
      <c r="K1" s="70"/>
    </row>
    <row r="2" spans="1:11" ht="7.5" customHeight="1" x14ac:dyDescent="0.25">
      <c r="A2" s="146"/>
      <c r="B2" s="146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x14ac:dyDescent="0.25">
      <c r="A3" s="76"/>
      <c r="B3" s="76"/>
      <c r="C3" s="77" t="s">
        <v>60</v>
      </c>
      <c r="D3" s="79" t="s">
        <v>234</v>
      </c>
      <c r="E3" s="70"/>
      <c r="F3" s="70"/>
      <c r="G3" s="70"/>
      <c r="H3" s="70"/>
      <c r="I3" s="70"/>
      <c r="J3" s="70"/>
      <c r="K3" s="70"/>
    </row>
    <row r="4" spans="1:11" ht="15" customHeight="1" x14ac:dyDescent="0.25">
      <c r="A4" s="76"/>
      <c r="B4" s="76"/>
      <c r="C4" s="77" t="s">
        <v>62</v>
      </c>
      <c r="D4" s="246"/>
      <c r="E4" s="70"/>
      <c r="F4" s="70"/>
      <c r="G4" s="70"/>
      <c r="H4" s="70"/>
      <c r="I4" s="70"/>
      <c r="J4" s="70"/>
      <c r="K4" s="70"/>
    </row>
    <row r="5" spans="1:11" ht="6" customHeight="1" x14ac:dyDescent="0.25">
      <c r="A5" s="76"/>
      <c r="B5" s="76"/>
      <c r="C5" s="72"/>
      <c r="D5" s="78"/>
      <c r="E5" s="70"/>
      <c r="F5" s="70"/>
      <c r="G5" s="70"/>
      <c r="H5" s="70"/>
      <c r="I5" s="70"/>
      <c r="J5" s="70"/>
      <c r="K5" s="70"/>
    </row>
    <row r="6" spans="1:11" ht="15" customHeight="1" x14ac:dyDescent="0.25">
      <c r="A6" s="75"/>
      <c r="B6" s="77" t="s">
        <v>63</v>
      </c>
      <c r="C6" s="83"/>
      <c r="D6" s="77" t="s">
        <v>55</v>
      </c>
    </row>
    <row r="7" spans="1:11" ht="15" customHeight="1" x14ac:dyDescent="0.25">
      <c r="B7" s="72" t="s">
        <v>232</v>
      </c>
      <c r="C7" s="72"/>
      <c r="D7" s="247"/>
    </row>
    <row r="8" spans="1:11" ht="15" customHeight="1" x14ac:dyDescent="0.25">
      <c r="B8" s="72" t="s">
        <v>64</v>
      </c>
      <c r="C8" s="72"/>
      <c r="D8" s="247">
        <v>0</v>
      </c>
    </row>
    <row r="9" spans="1:11" ht="15" customHeight="1" x14ac:dyDescent="0.25">
      <c r="B9" s="72" t="s">
        <v>65</v>
      </c>
      <c r="C9" s="72"/>
      <c r="D9" s="247"/>
    </row>
    <row r="10" spans="1:11" ht="15" customHeight="1" x14ac:dyDescent="0.25">
      <c r="B10" s="72" t="s">
        <v>66</v>
      </c>
      <c r="C10" s="72"/>
      <c r="D10" s="247"/>
    </row>
    <row r="11" spans="1:11" ht="15" customHeight="1" x14ac:dyDescent="0.25">
      <c r="B11" s="72" t="s">
        <v>67</v>
      </c>
      <c r="C11" s="72"/>
    </row>
    <row r="12" spans="1:11" ht="15" customHeight="1" x14ac:dyDescent="0.25">
      <c r="B12" s="72" t="s">
        <v>68</v>
      </c>
      <c r="C12" s="86">
        <f>C13+C14+C15</f>
        <v>0</v>
      </c>
      <c r="D12" s="80">
        <f>C12/(1-C12)</f>
        <v>0</v>
      </c>
    </row>
    <row r="13" spans="1:11" ht="15" customHeight="1" x14ac:dyDescent="0.25">
      <c r="B13" s="72" t="s">
        <v>69</v>
      </c>
      <c r="C13" s="247"/>
    </row>
    <row r="14" spans="1:11" ht="15" customHeight="1" x14ac:dyDescent="0.25">
      <c r="B14" s="72" t="s">
        <v>70</v>
      </c>
      <c r="C14" s="247"/>
    </row>
    <row r="15" spans="1:11" ht="15" customHeight="1" x14ac:dyDescent="0.25">
      <c r="B15" s="72" t="s">
        <v>71</v>
      </c>
      <c r="C15" s="247"/>
    </row>
    <row r="16" spans="1:11" ht="15" customHeight="1" x14ac:dyDescent="0.25"/>
    <row r="17" spans="1:4" ht="15" customHeight="1" x14ac:dyDescent="0.25">
      <c r="A17" s="82"/>
      <c r="B17" s="74" t="s">
        <v>72</v>
      </c>
      <c r="C17" s="168" t="s">
        <v>73</v>
      </c>
      <c r="D17" s="169">
        <f>(1+D7+D9)*(1+D10)*(1+D12)</f>
        <v>1</v>
      </c>
    </row>
    <row r="18" spans="1:4" ht="15" customHeight="1" x14ac:dyDescent="0.25">
      <c r="B18" s="72"/>
      <c r="C18" s="72"/>
    </row>
    <row r="19" spans="1:4" ht="15" customHeight="1" x14ac:dyDescent="0.25">
      <c r="A19" s="82"/>
      <c r="B19" s="74" t="s">
        <v>74</v>
      </c>
      <c r="C19" s="168"/>
      <c r="D19" s="170">
        <f>D4*D17</f>
        <v>0</v>
      </c>
    </row>
    <row r="20" spans="1:4" ht="15" customHeight="1" x14ac:dyDescent="0.25"/>
    <row r="21" spans="1:4" ht="15" customHeight="1" x14ac:dyDescent="0.25">
      <c r="B21" s="71" t="s">
        <v>246</v>
      </c>
    </row>
    <row r="22" spans="1:4" ht="15" customHeight="1" x14ac:dyDescent="0.25"/>
    <row r="23" spans="1:4" ht="15" customHeight="1" x14ac:dyDescent="0.25"/>
    <row r="24" spans="1:4" ht="15" customHeight="1" x14ac:dyDescent="0.25"/>
    <row r="25" spans="1:4" ht="15" customHeight="1" x14ac:dyDescent="0.25"/>
    <row r="26" spans="1:4" ht="15" customHeight="1" x14ac:dyDescent="0.25"/>
    <row r="27" spans="1:4" ht="15" customHeight="1" x14ac:dyDescent="0.25"/>
    <row r="28" spans="1:4" ht="15" customHeight="1" x14ac:dyDescent="0.25"/>
    <row r="29" spans="1:4" ht="15" customHeight="1" x14ac:dyDescent="0.25"/>
    <row r="30" spans="1:4" ht="15" customHeight="1" x14ac:dyDescent="0.25"/>
    <row r="31" spans="1:4" ht="15" customHeight="1" x14ac:dyDescent="0.25"/>
    <row r="32" spans="1: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>
    <oddFooter>&amp;L&amp;F&amp;C&amp;A&amp;R&amp;P/&amp;N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16" ma:contentTypeDescription="Crie um novo documento." ma:contentTypeScope="" ma:versionID="9299f9932ef4c666a309e49980ebe2ac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3df4562155325c4e8da7f755c9b3dfe2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654f1fe-3808-4788-a1c9-5f0b422ba0d6">
      <UserInfo>
        <DisplayName/>
        <AccountId xsi:nil="true"/>
        <AccountType/>
      </UserInfo>
    </SharedWithUsers>
    <MediaLengthInSeconds xmlns="f713f894-8e5f-49bb-aba3-bc5acb6c15a1" xsi:nil="true"/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</documentManagement>
</p:properties>
</file>

<file path=customXml/itemProps1.xml><?xml version="1.0" encoding="utf-8"?>
<ds:datastoreItem xmlns:ds="http://schemas.openxmlformats.org/officeDocument/2006/customXml" ds:itemID="{0D4FA73E-AEDC-428F-BEB7-8E9A77213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98A273-DE8A-4A8C-9C92-9D74AF382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12B6C-89D7-4DEC-BC9D-F50F28D3512D}">
  <ds:schemaRefs>
    <ds:schemaRef ds:uri="http://schemas.microsoft.com/office/2006/metadata/properties"/>
    <ds:schemaRef ds:uri="http://schemas.microsoft.com/office/infopath/2007/PartnerControls"/>
    <ds:schemaRef ds:uri="2654f1fe-3808-4788-a1c9-5f0b422ba0d6"/>
    <ds:schemaRef ds:uri="f713f894-8e5f-49bb-aba3-bc5acb6c15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13</vt:i4>
      </vt:variant>
    </vt:vector>
  </HeadingPairs>
  <TitlesOfParts>
    <vt:vector size="29" baseType="lpstr">
      <vt:lpstr>Capa</vt:lpstr>
      <vt:lpstr>Sumário Executivo</vt:lpstr>
      <vt:lpstr>Introdução</vt:lpstr>
      <vt:lpstr>Definições</vt:lpstr>
      <vt:lpstr>Composição de custos</vt:lpstr>
      <vt:lpstr>Cronograma Físico Financeiro</vt:lpstr>
      <vt:lpstr>ES + EC - Coordenador </vt:lpstr>
      <vt:lpstr>ES + EC - Especialista</vt:lpstr>
      <vt:lpstr>ES + EC - Auxiliar Técnico</vt:lpstr>
      <vt:lpstr>ES + EC - Analista de Sistemas</vt:lpstr>
      <vt:lpstr>ES + EC - Técnico Geoprocessame</vt:lpstr>
      <vt:lpstr>ES + EC - Administrativo</vt:lpstr>
      <vt:lpstr>Orç_20-30</vt:lpstr>
      <vt:lpstr>Crono_20-30</vt:lpstr>
      <vt:lpstr>K projeto</vt:lpstr>
      <vt:lpstr>Referênciais Bibliográficas</vt:lpstr>
      <vt:lpstr>'Crono_20-30'!Print_Area</vt:lpstr>
      <vt:lpstr>Definições!Print_Area</vt:lpstr>
      <vt:lpstr>'K projeto'!Print_Area</vt:lpstr>
      <vt:lpstr>'Orç_20-30'!Print_Area</vt:lpstr>
      <vt:lpstr>'Composição de custos'!Print_Titles</vt:lpstr>
      <vt:lpstr>'ES + EC - Administrativo'!Print_Titles</vt:lpstr>
      <vt:lpstr>'ES + EC - Analista de Sistemas'!Print_Titles</vt:lpstr>
      <vt:lpstr>'ES + EC - Auxiliar Técnico'!Print_Titles</vt:lpstr>
      <vt:lpstr>'ES + EC - Coordenador '!Print_Titles</vt:lpstr>
      <vt:lpstr>'ES + EC - Especialista'!Print_Titles</vt:lpstr>
      <vt:lpstr>'ES + EC - Técnico Geoprocessame'!Print_Titles</vt:lpstr>
      <vt:lpstr>'Referênciais Bibliográficas'!Print_Titles</vt:lpstr>
      <vt:lpstr>'Sumário Executivo'!Print_Titles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Alex Pereira</cp:lastModifiedBy>
  <cp:revision/>
  <cp:lastPrinted>2022-10-04T19:32:38Z</cp:lastPrinted>
  <dcterms:created xsi:type="dcterms:W3CDTF">2009-02-03T12:18:48Z</dcterms:created>
  <dcterms:modified xsi:type="dcterms:W3CDTF">2022-10-20T12:07:42Z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Order">
    <vt:r8>9079100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